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940"/>
  </bookViews>
  <sheets>
    <sheet name="城镇新增就业人数" sheetId="1" r:id="rId1"/>
    <sheet name="社保参保登记情况表" sheetId="14" r:id="rId2"/>
    <sheet name="社保领取待遇情况表" sheetId="15" r:id="rId3"/>
    <sheet name="社保基金" sheetId="4" r:id="rId4"/>
    <sheet name="省市级绩效目标一" sheetId="7" r:id="rId5"/>
    <sheet name="省市绩效目标二" sheetId="5" r:id="rId6"/>
    <sheet name="省市绩效目标三" sheetId="11" r:id="rId7"/>
    <sheet name="三、1、日常工作指标" sheetId="9" r:id="rId8"/>
    <sheet name="四、常用数据" sheetId="10" r:id="rId9"/>
  </sheets>
  <definedNames>
    <definedName name="_xlnm.Print_Area" localSheetId="1">社保参保登记情况表!$A$3:$M$21</definedName>
    <definedName name="_xlnm.Print_Area" localSheetId="7">三、1、日常工作指标!$A$2:$F$147</definedName>
    <definedName name="_xlnm.Print_Titles" localSheetId="7">三、1、日常工作指标!$3:$4</definedName>
    <definedName name="_xlnm.Print_Area" localSheetId="5">省市绩效目标二!$A$2:$K$16</definedName>
  </definedNames>
  <calcPr calcId="144525"/>
</workbook>
</file>

<file path=xl/sharedStrings.xml><?xml version="1.0" encoding="utf-8"?>
<sst xmlns="http://schemas.openxmlformats.org/spreadsheetml/2006/main" count="590" uniqueCount="232">
  <si>
    <t>武汉市人力资源和社会保障事业发展统计季报（三季度）</t>
  </si>
  <si>
    <t>一、国家法定重点指标</t>
  </si>
  <si>
    <t>（一）城镇新增就业人数工作完成情况</t>
  </si>
  <si>
    <t xml:space="preserve">填报单位： 市劳动就业管理局               </t>
  </si>
  <si>
    <t xml:space="preserve"> 联系人：赵盼         电话：027-85797255</t>
  </si>
  <si>
    <t>城镇新增就业人数</t>
  </si>
  <si>
    <t>城镇新就业人数</t>
  </si>
  <si>
    <t xml:space="preserve">  城镇自然减员人数</t>
  </si>
  <si>
    <t>当期</t>
  </si>
  <si>
    <t>累计</t>
  </si>
  <si>
    <t>江岸区</t>
  </si>
  <si>
    <t>江汉区</t>
  </si>
  <si>
    <t>硚口区</t>
  </si>
  <si>
    <t>汉阳区</t>
  </si>
  <si>
    <t>武昌区</t>
  </si>
  <si>
    <t>青山区（化工区）</t>
  </si>
  <si>
    <t>洪山区</t>
  </si>
  <si>
    <t>经济开发区（汉南区）</t>
  </si>
  <si>
    <t>东湖新技术开发区</t>
  </si>
  <si>
    <t>东湖生态风景区</t>
  </si>
  <si>
    <t>蔡甸区</t>
  </si>
  <si>
    <t>江夏区</t>
  </si>
  <si>
    <t>东西湖区</t>
  </si>
  <si>
    <t>黄陂区</t>
  </si>
  <si>
    <t>新洲区</t>
  </si>
  <si>
    <t>市辖区</t>
  </si>
  <si>
    <t>合计</t>
  </si>
  <si>
    <t>备注说明：城镇新增就业人数=城镇新就业人数—城镇自然减员人数</t>
  </si>
  <si>
    <t>计量单位：人</t>
  </si>
  <si>
    <t>（二）社保参保登记情况表</t>
  </si>
  <si>
    <r>
      <rPr>
        <sz val="11"/>
        <color theme="1"/>
        <rFont val="宋体"/>
        <charset val="134"/>
        <scheme val="minor"/>
      </rPr>
      <t xml:space="preserve">                             </t>
    </r>
    <r>
      <rPr>
        <sz val="18"/>
        <color theme="1"/>
        <rFont val="宋体"/>
        <charset val="134"/>
        <scheme val="minor"/>
      </rPr>
      <t xml:space="preserve">             参保登记人数 </t>
    </r>
    <r>
      <rPr>
        <sz val="11"/>
        <color theme="1"/>
        <rFont val="宋体"/>
        <charset val="134"/>
        <scheme val="minor"/>
      </rPr>
      <t xml:space="preserve">                                          计量单位：人、人次</t>
    </r>
  </si>
  <si>
    <t>当期新增</t>
  </si>
  <si>
    <t>去年同期</t>
  </si>
  <si>
    <t>全市</t>
  </si>
  <si>
    <t>中心城区</t>
  </si>
  <si>
    <t>新城区</t>
  </si>
  <si>
    <t>同比增减</t>
  </si>
  <si>
    <t>1、企业职工养老保险</t>
  </si>
  <si>
    <t>2、机关事业单位养老保险</t>
  </si>
  <si>
    <t>3、城乡居民养老保险</t>
  </si>
  <si>
    <t>4、失业保险</t>
  </si>
  <si>
    <t>5、工伤保险</t>
  </si>
  <si>
    <t>备注说明：1、职工养老保险当年月人均基本养老金：3103元 月人均缴费工资：5272元。</t>
  </si>
  <si>
    <t xml:space="preserve">         2、机关事业单位养老保险当年月人平养老金：6213.93元。</t>
  </si>
  <si>
    <t xml:space="preserve">         3、城乡居民养老保险当年月人平养老金：402 元 最低缴费标准：300元。</t>
  </si>
  <si>
    <t xml:space="preserve">         4、失业保险金当前水平：中心城区1575元，新城区1350元； 月人平缴费工资：5890.33元。</t>
  </si>
  <si>
    <t xml:space="preserve">         5、当期养老保险缴费费率：24%（其中单位16%，个人8%），失业保险缴费费率1%（单位0.7%，个人0.3%），工伤保险缴费费率0.75%（个人不缴）。</t>
  </si>
  <si>
    <t xml:space="preserve">         6、第1、2、3项指标填报单位：市社会保险中心      联系人：郑文彬     电话：15527094626</t>
  </si>
  <si>
    <t xml:space="preserve">         7、第4项指标填报单位：     市失业办            联系人：李芳       电话：82790775</t>
  </si>
  <si>
    <t xml:space="preserve">         8、第5项指标填报单位：     市工伤中心          联系人：范良铸     电话：15002759428</t>
  </si>
  <si>
    <t>（三）社保领取待遇情况表</t>
  </si>
  <si>
    <r>
      <rPr>
        <sz val="11"/>
        <color theme="1"/>
        <rFont val="宋体"/>
        <charset val="134"/>
        <scheme val="minor"/>
      </rPr>
      <t xml:space="preserve">               </t>
    </r>
    <r>
      <rPr>
        <sz val="18"/>
        <color theme="1"/>
        <rFont val="宋体"/>
        <charset val="134"/>
        <scheme val="minor"/>
      </rPr>
      <t xml:space="preserve">                       享受待遇人次数  </t>
    </r>
    <r>
      <rPr>
        <sz val="11"/>
        <color theme="1"/>
        <rFont val="宋体"/>
        <charset val="134"/>
        <scheme val="minor"/>
      </rPr>
      <t xml:space="preserve">                              计量单位：人、人次</t>
    </r>
  </si>
  <si>
    <t>当年新增累计</t>
  </si>
  <si>
    <t xml:space="preserve">         5、当期养老保险缴费费率：24%（其中单位16%，个人8%），失业保险缴费费率1%（单位0.7%，个人0.3%），工伤保险缴费费率0.75%（个人不缴）</t>
  </si>
  <si>
    <t xml:space="preserve">         7、第4项指标填报单位：      市失业办           联系人：李芳       电话：82790775</t>
  </si>
  <si>
    <t xml:space="preserve">         8、第5项指标填报单位：      市工伤中心         联系人：范良铸     电话：15002759428</t>
  </si>
  <si>
    <t>（四）社保基金总体情况</t>
  </si>
  <si>
    <t>计量单位：亿元</t>
  </si>
  <si>
    <t>基金收入</t>
  </si>
  <si>
    <t>基金支出</t>
  </si>
  <si>
    <t>基金结余</t>
  </si>
  <si>
    <t>滚存结余</t>
  </si>
  <si>
    <t>备注：第1，2,3项指标填报单位：      市社会保险中心      联系人：郑文彬  电话：15527094626</t>
  </si>
  <si>
    <t xml:space="preserve">      第4项指标填报单位：          市失业办            联系人：李芳     电话：82790775</t>
  </si>
  <si>
    <t xml:space="preserve">      第5项指标填报单位：          市工伤中心          联系人：范良铸     电话：15002759428</t>
  </si>
  <si>
    <t>二、省市绩效目标</t>
  </si>
  <si>
    <t>（一）就业创业工作指标进展情况</t>
  </si>
  <si>
    <t>项      目</t>
  </si>
  <si>
    <t>单  位</t>
  </si>
  <si>
    <t>年度目标</t>
  </si>
  <si>
    <t>2021年变化情况</t>
  </si>
  <si>
    <t>与去年同期比较</t>
  </si>
  <si>
    <t>期末实有</t>
  </si>
  <si>
    <t>增减%</t>
  </si>
  <si>
    <t>1、城镇登记失业率</t>
  </si>
  <si>
    <t>%</t>
  </si>
  <si>
    <t>5.5以内</t>
  </si>
  <si>
    <t>—</t>
  </si>
  <si>
    <t>2、帮扶就业困难人员就业人数</t>
  </si>
  <si>
    <t>人</t>
  </si>
  <si>
    <t>3、扶持创业人数</t>
  </si>
  <si>
    <t xml:space="preserve">    其中：个体经营</t>
  </si>
  <si>
    <t xml:space="preserve">          创办企业</t>
  </si>
  <si>
    <t>4、创业带动就业人数</t>
  </si>
  <si>
    <t xml:space="preserve">    其中：个体经济吸纳</t>
  </si>
  <si>
    <t xml:space="preserve">          企业实体吸纳</t>
  </si>
  <si>
    <t>5、新增返乡创业人数</t>
  </si>
  <si>
    <t>万人</t>
  </si>
  <si>
    <t>6、城镇失业人员再就业人数</t>
  </si>
  <si>
    <t>7、大学生实习实训人数</t>
  </si>
  <si>
    <t>8、新增高校毕业生就业创业人数</t>
  </si>
  <si>
    <t>9、新增大学生就业实习基地</t>
  </si>
  <si>
    <t>个</t>
  </si>
  <si>
    <t>10、新增实习实训基地</t>
  </si>
  <si>
    <t>备注：第1-6项指标填报单位：     市劳动就业管理局    联系人：赵盼        电话：85797255</t>
  </si>
  <si>
    <t xml:space="preserve">      第7、9、10项指标填报单位：市人才中心          联系人：吴琳       电话：13986087975</t>
  </si>
  <si>
    <t xml:space="preserve">      第8项指标填报单位：       就失处         联系人：危元            电话：15927585227  83919058</t>
  </si>
  <si>
    <t xml:space="preserve"> </t>
  </si>
  <si>
    <t>（二）社会保险工作工作指标进展情况</t>
  </si>
  <si>
    <t>1、社保新增扩面人数</t>
  </si>
  <si>
    <t>人次</t>
  </si>
  <si>
    <t>2、城镇职工基本养老保险参保人数</t>
  </si>
  <si>
    <t xml:space="preserve">   其中：执行企业制度职工人数（不含离退休）</t>
  </si>
  <si>
    <t>3、工伤保险参保人数</t>
  </si>
  <si>
    <t>4、失业保险参保人数</t>
  </si>
  <si>
    <t>5、社保卡持卡人数</t>
  </si>
  <si>
    <t>备注：第1-2项指标填报单位：  市社会保险中心         联系人：郑文彬        电话：15527094626</t>
  </si>
  <si>
    <t xml:space="preserve">      第3项指标填报单位：    市工伤中心            联系人：范良铸        电话：15002759428</t>
  </si>
  <si>
    <t xml:space="preserve">      第4项指标填报单位：    市失业办              联系人：李芳          电话：82790775</t>
  </si>
  <si>
    <t xml:space="preserve">      第5项指标填报单位：    市人社信息中心        联系人：龚宜海        电话：13007145390</t>
  </si>
  <si>
    <t xml:space="preserve">  </t>
  </si>
  <si>
    <t>（三）人才劳动关系工作指标进展情况</t>
  </si>
  <si>
    <t>增减</t>
  </si>
  <si>
    <t>1、开展补贴性职业技能培训人数</t>
  </si>
  <si>
    <t>2、新建技能大师工作室数量</t>
  </si>
  <si>
    <t>家</t>
  </si>
  <si>
    <t>3、选拔培养“武汉工匠”人数</t>
  </si>
  <si>
    <t>去年未评选</t>
  </si>
  <si>
    <t>4、选拔培养武汉市技能大师人数</t>
  </si>
  <si>
    <t>5、劳动人事争议仲裁结案率</t>
  </si>
  <si>
    <t>90以上</t>
  </si>
  <si>
    <t>－</t>
  </si>
  <si>
    <t>6、劳动人事争议调解成功率</t>
  </si>
  <si>
    <t>60以上</t>
  </si>
  <si>
    <t>7、劳动保障监察举报投诉案件结案率</t>
  </si>
  <si>
    <t>99以上</t>
  </si>
  <si>
    <t xml:space="preserve">备注：第1-4项指标       填报单位：职建处                 联系人：刘燕羽        电话：13986126966 </t>
  </si>
  <si>
    <t xml:space="preserve">      第5，6项指标      填报单位：  仲裁处               联系人：贾保旭        电话：18672363552</t>
  </si>
  <si>
    <t xml:space="preserve">      第7项指标         填报单位： 市监察支队            联系人：杨兰芳        电话：18672773326</t>
  </si>
  <si>
    <t>（二）日常工作指标</t>
  </si>
  <si>
    <t>指标名称</t>
  </si>
  <si>
    <t>计量单位</t>
  </si>
  <si>
    <t>1、信访总量</t>
  </si>
  <si>
    <t>件、次</t>
  </si>
  <si>
    <t>2、信访事项按期办结率</t>
  </si>
  <si>
    <t>％</t>
  </si>
  <si>
    <t>3、博士后科研工作站</t>
  </si>
  <si>
    <t>4、博士后创新实践基地</t>
  </si>
  <si>
    <t>5、农村劳动力新外出就业人数</t>
  </si>
  <si>
    <t xml:space="preserve">  其中1：人力资源和社会保障部门组织人数</t>
  </si>
  <si>
    <t xml:space="preserve">  其中2：经济开发区（汉南区）</t>
  </si>
  <si>
    <t xml:space="preserve">         蔡甸区</t>
  </si>
  <si>
    <t xml:space="preserve">         江夏区</t>
  </si>
  <si>
    <t xml:space="preserve">         东西湖区</t>
  </si>
  <si>
    <t>/</t>
  </si>
  <si>
    <t xml:space="preserve">         黄陂区</t>
  </si>
  <si>
    <t xml:space="preserve">         新洲区</t>
  </si>
  <si>
    <t>6、创业担保贷款当年放贷笔数</t>
  </si>
  <si>
    <t>笔</t>
  </si>
  <si>
    <t xml:space="preserve"> 其中：江岸区</t>
  </si>
  <si>
    <t xml:space="preserve">       江汉区</t>
  </si>
  <si>
    <t xml:space="preserve">       硚口区</t>
  </si>
  <si>
    <t xml:space="preserve">       汉阳区</t>
  </si>
  <si>
    <t xml:space="preserve">       武昌区</t>
  </si>
  <si>
    <t xml:space="preserve">       青山区（化工区）</t>
  </si>
  <si>
    <t xml:space="preserve">       洪山区</t>
  </si>
  <si>
    <t xml:space="preserve">       经济开发区（汉南区）</t>
  </si>
  <si>
    <t xml:space="preserve">       东湖新技术开发区</t>
  </si>
  <si>
    <t xml:space="preserve">       东湖生态风景区</t>
  </si>
  <si>
    <t xml:space="preserve">       蔡甸区</t>
  </si>
  <si>
    <t xml:space="preserve">       江夏区</t>
  </si>
  <si>
    <t xml:space="preserve">       东西湖区</t>
  </si>
  <si>
    <t xml:space="preserve">       黄陂区</t>
  </si>
  <si>
    <t xml:space="preserve">       新洲区</t>
  </si>
  <si>
    <t xml:space="preserve">      人才中心</t>
  </si>
  <si>
    <t>7、公共就业服务机构提供就业岗位</t>
  </si>
  <si>
    <t>其中： 江岸区</t>
  </si>
  <si>
    <t xml:space="preserve">       市本级</t>
  </si>
  <si>
    <t>8、公共就业服务机构求职登记</t>
  </si>
  <si>
    <t xml:space="preserve">    其中：失业人员</t>
  </si>
  <si>
    <t xml:space="preserve">       江岸区</t>
  </si>
  <si>
    <t>9、公共就业服务机构推荐介绍就业</t>
  </si>
  <si>
    <t xml:space="preserve">    其中：女性</t>
  </si>
  <si>
    <t xml:space="preserve">          失业人员</t>
  </si>
  <si>
    <t>10、 农村劳动力转移培训人数</t>
  </si>
  <si>
    <t>11、各类补贴性培训人数</t>
  </si>
  <si>
    <t xml:space="preserve">  其中：就业技能培训补贴人数（包括岗前培训补贴人数）</t>
  </si>
  <si>
    <t>创业培训补贴人数（含创业意识培训补贴人数）</t>
  </si>
  <si>
    <t xml:space="preserve"> 企业职工在岗补贴性培训人数</t>
  </si>
  <si>
    <t>12、处理突发事件</t>
  </si>
  <si>
    <t>件</t>
  </si>
  <si>
    <t xml:space="preserve">           其中：制造业</t>
  </si>
  <si>
    <t xml:space="preserve">                 建筑业</t>
  </si>
  <si>
    <t xml:space="preserve">                 批发和零售业</t>
  </si>
  <si>
    <t xml:space="preserve">                 住宿和餐饮业</t>
  </si>
  <si>
    <t xml:space="preserve">                 居民服务业</t>
  </si>
  <si>
    <t xml:space="preserve">                 其他</t>
  </si>
  <si>
    <t>13、督促支付农民工工资</t>
  </si>
  <si>
    <t>万元</t>
  </si>
  <si>
    <t>14、帮助农民工成功清欠人数</t>
  </si>
  <si>
    <t>15、12333来电总量</t>
  </si>
  <si>
    <t xml:space="preserve">           其中：自动语音量</t>
  </si>
  <si>
    <t xml:space="preserve">                人工服务量</t>
  </si>
  <si>
    <t xml:space="preserve">                放弃量</t>
  </si>
  <si>
    <t>16、12333综合接通率</t>
  </si>
  <si>
    <t>17、12333接受举报投诉</t>
  </si>
  <si>
    <t xml:space="preserve">           其中：投诉转办件</t>
  </si>
  <si>
    <t xml:space="preserve">                 投诉自办件</t>
  </si>
  <si>
    <t>18、局门户网站互动留言回复</t>
  </si>
  <si>
    <t>19、微信端人工服务量</t>
  </si>
  <si>
    <t>无</t>
  </si>
  <si>
    <t xml:space="preserve">    微信端机器人服务量</t>
  </si>
  <si>
    <t xml:space="preserve">备注：第1,2项指标填报单位：       信访处       联系人：马海英     电话：15623180998 </t>
  </si>
  <si>
    <t xml:space="preserve">      第3,4项指标填报单位：       专技处   联系人：吴帆　 电话：83919131</t>
  </si>
  <si>
    <t xml:space="preserve">      第5,6,7，8，9，10项指标填报单位：市劳动就业管理局   联系人：赵盼    电话：85797255</t>
  </si>
  <si>
    <t xml:space="preserve">      第11项指标填报单位：         职建处    联系人：刘燕羽    电话：13986126966 </t>
  </si>
  <si>
    <t xml:space="preserve">市劳动就业管理局   联系人：朱传伟    电话：13037168096 </t>
  </si>
  <si>
    <t xml:space="preserve">      第12,13,14项指标填报单位：  市监察支队   联系人：杨兰芳    电话：18672773326</t>
  </si>
  <si>
    <t xml:space="preserve"> 第15,16,17，18,19项指标填报单位：  投诉咨询服务中心    联系人：张婧    电话:13995672500</t>
  </si>
  <si>
    <t>四、人社工作常用数据资料</t>
  </si>
  <si>
    <t>2018年</t>
  </si>
  <si>
    <t>2019年</t>
  </si>
  <si>
    <t>2020年</t>
  </si>
  <si>
    <t>2021年</t>
  </si>
  <si>
    <t>1、上年度常住人口</t>
  </si>
  <si>
    <t>2、上年度从业人员数</t>
  </si>
  <si>
    <t>3、最低工资标准</t>
  </si>
  <si>
    <t>元</t>
  </si>
  <si>
    <t>1750（18元/小时）</t>
  </si>
  <si>
    <t>预计将于年中调整</t>
  </si>
  <si>
    <t>1500（16元/小时）</t>
  </si>
  <si>
    <t>4、上年度岗平工资</t>
  </si>
  <si>
    <t>5、上年度就业人员平均工资</t>
  </si>
  <si>
    <t>6、上年度基层公共服务平台数量</t>
  </si>
  <si>
    <t>7、上年度人力资源服务机构数量</t>
  </si>
  <si>
    <t>8、技工院校数量</t>
  </si>
  <si>
    <t>9、技工院校在校生人数</t>
  </si>
  <si>
    <t>10、 职工养老保险基金上解数</t>
  </si>
  <si>
    <t>亿元</t>
  </si>
  <si>
    <t>其中：中心城区</t>
  </si>
  <si>
    <t xml:space="preserve">    新城区</t>
  </si>
  <si>
    <t>11、 失业保险基金上解数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</si>
</sst>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.00_);[Red]\(0.00\)"/>
    <numFmt numFmtId="178" formatCode="0_);[Red]\(0\)"/>
  </numFmts>
  <fonts count="5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仿宋"/>
      <charset val="134"/>
    </font>
    <font>
      <sz val="9"/>
      <color indexed="8"/>
      <name val="宋体"/>
      <charset val="134"/>
    </font>
    <font>
      <sz val="12"/>
      <name val="黑体"/>
      <charset val="134"/>
    </font>
    <font>
      <sz val="9"/>
      <color theme="1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SimSun"/>
      <charset val="134"/>
    </font>
    <font>
      <sz val="10"/>
      <color theme="1"/>
      <name val="SimSun"/>
      <charset val="134"/>
    </font>
    <font>
      <sz val="10"/>
      <name val="SimSun"/>
      <charset val="134"/>
    </font>
    <font>
      <sz val="10"/>
      <color indexed="8"/>
      <name val="仿宋_GB2312"/>
      <charset val="134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仿宋_GB2312"/>
      <charset val="134"/>
    </font>
    <font>
      <sz val="9"/>
      <name val="宋体"/>
      <charset val="134"/>
    </font>
    <font>
      <sz val="12"/>
      <color rgb="FF000000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仿宋"/>
      <charset val="134"/>
    </font>
    <font>
      <sz val="11"/>
      <name val="黑体"/>
      <charset val="134"/>
    </font>
    <font>
      <sz val="11"/>
      <name val="仿宋_GB2312"/>
      <charset val="134"/>
    </font>
    <font>
      <sz val="12"/>
      <color rgb="FF000000"/>
      <name val="宋体"/>
      <charset val="134"/>
    </font>
    <font>
      <sz val="12"/>
      <color theme="1"/>
      <name val="SimSun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7">
    <xf numFmtId="0" fontId="0" fillId="0" borderId="0"/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6" fillId="8" borderId="14" applyNumberFormat="0" applyAlignment="0" applyProtection="0">
      <alignment vertical="center"/>
    </xf>
    <xf numFmtId="0" fontId="39" fillId="8" borderId="13" applyNumberFormat="0" applyAlignment="0" applyProtection="0">
      <alignment vertical="center"/>
    </xf>
    <xf numFmtId="0" fontId="50" fillId="30" borderId="20" applyNumberFormat="0" applyAlignment="0" applyProtection="0">
      <alignment vertical="center"/>
    </xf>
    <xf numFmtId="0" fontId="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5" fillId="0" borderId="0"/>
    <xf numFmtId="0" fontId="43" fillId="0" borderId="17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0" fillId="0" borderId="0">
      <alignment vertical="center"/>
    </xf>
    <xf numFmtId="0" fontId="35" fillId="0" borderId="0"/>
    <xf numFmtId="0" fontId="0" fillId="0" borderId="0"/>
  </cellStyleXfs>
  <cellXfs count="15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65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65" applyNumberFormat="1" applyFont="1" applyBorder="1" applyAlignment="1">
      <alignment horizontal="center" vertical="center" wrapText="1"/>
    </xf>
    <xf numFmtId="0" fontId="7" fillId="0" borderId="1" xfId="65" applyNumberFormat="1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0" fontId="9" fillId="0" borderId="1" xfId="65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65" applyNumberFormat="1" applyFont="1" applyFill="1" applyBorder="1" applyAlignment="1">
      <alignment horizontal="center" vertical="center" wrapText="1"/>
    </xf>
    <xf numFmtId="0" fontId="11" fillId="0" borderId="1" xfId="65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57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9" fontId="16" fillId="0" borderId="1" xfId="0" applyNumberFormat="1" applyFont="1" applyBorder="1" applyAlignment="1">
      <alignment horizontal="center" wrapText="1"/>
    </xf>
    <xf numFmtId="10" fontId="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0" borderId="1" xfId="65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0" fontId="18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19" fillId="0" borderId="0" xfId="60" applyFont="1" applyBorder="1" applyAlignment="1">
      <alignment horizontal="center" vertical="center"/>
    </xf>
    <xf numFmtId="0" fontId="20" fillId="0" borderId="1" xfId="60" applyFont="1" applyFill="1" applyBorder="1" applyAlignment="1">
      <alignment horizontal="center" vertical="center"/>
    </xf>
    <xf numFmtId="10" fontId="0" fillId="0" borderId="0" xfId="0" applyNumberFormat="1" applyFill="1" applyBorder="1"/>
    <xf numFmtId="0" fontId="19" fillId="0" borderId="0" xfId="60" applyFont="1" applyFill="1" applyBorder="1" applyAlignment="1">
      <alignment horizontal="center" vertical="center"/>
    </xf>
    <xf numFmtId="0" fontId="17" fillId="0" borderId="1" xfId="60" applyFont="1" applyFill="1" applyBorder="1" applyAlignment="1">
      <alignment horizontal="center" vertical="center"/>
    </xf>
    <xf numFmtId="0" fontId="21" fillId="0" borderId="0" xfId="0" applyFont="1"/>
    <xf numFmtId="0" fontId="19" fillId="0" borderId="0" xfId="34" applyFont="1" applyBorder="1" applyAlignment="1">
      <alignment horizontal="center"/>
    </xf>
    <xf numFmtId="176" fontId="19" fillId="0" borderId="0" xfId="60" applyNumberFormat="1" applyFont="1" applyBorder="1" applyAlignment="1">
      <alignment horizontal="center" vertical="center"/>
    </xf>
    <xf numFmtId="0" fontId="19" fillId="0" borderId="0" xfId="34" applyFont="1" applyFill="1" applyBorder="1" applyAlignment="1">
      <alignment horizontal="center"/>
    </xf>
    <xf numFmtId="176" fontId="19" fillId="0" borderId="0" xfId="6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" xfId="64" applyFont="1" applyFill="1" applyBorder="1" applyAlignment="1">
      <alignment horizontal="center" vertical="center"/>
    </xf>
    <xf numFmtId="10" fontId="0" fillId="0" borderId="1" xfId="64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4" fillId="0" borderId="7" xfId="65" applyFont="1" applyBorder="1" applyAlignment="1">
      <alignment horizontal="center" vertical="center" wrapText="1"/>
    </xf>
    <xf numFmtId="0" fontId="4" fillId="0" borderId="5" xfId="65" applyFont="1" applyBorder="1" applyAlignment="1">
      <alignment horizontal="center" vertical="center" wrapText="1"/>
    </xf>
    <xf numFmtId="0" fontId="4" fillId="0" borderId="2" xfId="65" applyFont="1" applyBorder="1" applyAlignment="1">
      <alignment horizontal="center" vertical="center" wrapText="1"/>
    </xf>
    <xf numFmtId="0" fontId="4" fillId="0" borderId="4" xfId="65" applyFont="1" applyBorder="1" applyAlignment="1">
      <alignment horizontal="center" vertical="center" wrapText="1"/>
    </xf>
    <xf numFmtId="0" fontId="4" fillId="0" borderId="8" xfId="65" applyFont="1" applyBorder="1" applyAlignment="1">
      <alignment horizontal="center" vertical="center" wrapText="1"/>
    </xf>
    <xf numFmtId="0" fontId="4" fillId="0" borderId="6" xfId="65" applyFont="1" applyBorder="1" applyAlignment="1">
      <alignment horizontal="center" vertical="center" wrapText="1"/>
    </xf>
    <xf numFmtId="0" fontId="7" fillId="0" borderId="1" xfId="65" applyFont="1" applyFill="1" applyBorder="1" applyAlignment="1">
      <alignment horizontal="left" vertical="center" wrapText="1"/>
    </xf>
    <xf numFmtId="0" fontId="7" fillId="0" borderId="2" xfId="65" applyFont="1" applyFill="1" applyBorder="1" applyAlignment="1">
      <alignment horizontal="center" vertical="center" wrapText="1"/>
    </xf>
    <xf numFmtId="0" fontId="7" fillId="0" borderId="1" xfId="65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10" fontId="22" fillId="0" borderId="1" xfId="0" applyNumberFormat="1" applyFont="1" applyFill="1" applyBorder="1" applyAlignment="1">
      <alignment horizontal="center" vertical="center" wrapText="1"/>
    </xf>
    <xf numFmtId="1" fontId="7" fillId="0" borderId="1" xfId="65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/>
    <xf numFmtId="0" fontId="12" fillId="0" borderId="0" xfId="0" applyFont="1" applyAlignment="1"/>
    <xf numFmtId="0" fontId="4" fillId="0" borderId="7" xfId="65" applyFont="1" applyFill="1" applyBorder="1" applyAlignment="1">
      <alignment horizontal="center" vertical="center" wrapText="1"/>
    </xf>
    <xf numFmtId="0" fontId="4" fillId="0" borderId="5" xfId="65" applyFont="1" applyFill="1" applyBorder="1" applyAlignment="1">
      <alignment horizontal="center" vertical="center" wrapText="1"/>
    </xf>
    <xf numFmtId="0" fontId="4" fillId="0" borderId="2" xfId="65" applyFont="1" applyFill="1" applyBorder="1" applyAlignment="1">
      <alignment horizontal="center" vertical="center" wrapText="1"/>
    </xf>
    <xf numFmtId="0" fontId="4" fillId="0" borderId="4" xfId="65" applyFont="1" applyFill="1" applyBorder="1" applyAlignment="1">
      <alignment horizontal="center" vertical="center" wrapText="1"/>
    </xf>
    <xf numFmtId="0" fontId="0" fillId="0" borderId="0" xfId="0" applyFill="1" applyAlignment="1"/>
    <xf numFmtId="0" fontId="4" fillId="0" borderId="8" xfId="65" applyFont="1" applyFill="1" applyBorder="1" applyAlignment="1">
      <alignment horizontal="center" vertical="center" wrapText="1"/>
    </xf>
    <xf numFmtId="0" fontId="4" fillId="0" borderId="6" xfId="65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vertical="center"/>
    </xf>
    <xf numFmtId="0" fontId="24" fillId="0" borderId="1" xfId="65" applyFont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/>
    </xf>
    <xf numFmtId="57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28" fillId="0" borderId="4" xfId="0" applyNumberFormat="1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6" fillId="0" borderId="9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6" fillId="0" borderId="1" xfId="65" applyFont="1" applyFill="1" applyBorder="1" applyAlignment="1">
      <alignment horizontal="left" vertical="center" wrapText="1"/>
    </xf>
    <xf numFmtId="0" fontId="6" fillId="0" borderId="2" xfId="65" applyFont="1" applyBorder="1" applyAlignment="1">
      <alignment horizontal="center" vertical="center" wrapText="1"/>
    </xf>
    <xf numFmtId="0" fontId="29" fillId="0" borderId="1" xfId="65" applyNumberFormat="1" applyFont="1" applyFill="1" applyBorder="1" applyAlignment="1">
      <alignment horizontal="center" vertical="center" wrapText="1"/>
    </xf>
    <xf numFmtId="0" fontId="6" fillId="0" borderId="1" xfId="65" applyFont="1" applyBorder="1" applyAlignment="1">
      <alignment horizontal="left" vertical="center" wrapText="1"/>
    </xf>
    <xf numFmtId="0" fontId="6" fillId="0" borderId="2" xfId="65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6" fillId="0" borderId="1" xfId="65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0" xfId="0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177" fontId="18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" fontId="18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0" fillId="0" borderId="11" xfId="0" applyFont="1" applyBorder="1" applyAlignment="1"/>
    <xf numFmtId="0" fontId="0" fillId="0" borderId="5" xfId="0" applyBorder="1" applyAlignment="1"/>
    <xf numFmtId="0" fontId="18" fillId="0" borderId="0" xfId="0" applyFont="1" applyAlignment="1">
      <alignment horizontal="left" vertical="center" wrapText="1"/>
    </xf>
    <xf numFmtId="10" fontId="18" fillId="0" borderId="1" xfId="0" applyNumberFormat="1" applyFont="1" applyFill="1" applyBorder="1" applyAlignment="1">
      <alignment horizontal="center"/>
    </xf>
    <xf numFmtId="10" fontId="0" fillId="0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12" xfId="0" applyBorder="1"/>
    <xf numFmtId="1" fontId="18" fillId="0" borderId="1" xfId="0" applyNumberFormat="1" applyFont="1" applyFill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</cellXfs>
  <cellStyles count="67">
    <cellStyle name="常规" xfId="0" builtinId="0"/>
    <cellStyle name="常规 33 6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30 2" xfId="21"/>
    <cellStyle name="常规 25 2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 32 2" xfId="30"/>
    <cellStyle name="20% - 强调文字颜色 6" xfId="31" builtinId="50"/>
    <cellStyle name="强调文字颜色 2" xfId="32" builtinId="33"/>
    <cellStyle name="链接单元格" xfId="33" builtinId="24"/>
    <cellStyle name="常规_Sheet2" xfId="3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常规 31 4" xfId="51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31 6" xfId="56"/>
    <cellStyle name="常规 31 8" xfId="57"/>
    <cellStyle name="常规 36 2" xfId="58"/>
    <cellStyle name="常规 33 5" xfId="59"/>
    <cellStyle name="常规_Sheet1" xfId="60"/>
    <cellStyle name="常规 58" xfId="61"/>
    <cellStyle name="常规 4" xfId="62"/>
    <cellStyle name="常规 5" xfId="63"/>
    <cellStyle name="常规 3" xfId="64"/>
    <cellStyle name="MS Sans Serif 2" xfId="65"/>
    <cellStyle name="常规 2" xfId="66"/>
  </cellStyles>
  <tableStyles count="0" defaultTableStyle="TableStyleMedium2" defaultPivotStyle="PivotStyleMedium9"/>
  <colors>
    <mruColors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B47" sqref="B47"/>
    </sheetView>
  </sheetViews>
  <sheetFormatPr defaultColWidth="9" defaultRowHeight="13.5"/>
  <cols>
    <col min="1" max="1" width="31.75" customWidth="1"/>
    <col min="2" max="7" width="15.875" customWidth="1"/>
  </cols>
  <sheetData>
    <row r="1" customFormat="1" ht="29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29" customHeight="1" spans="1:7">
      <c r="A2" s="4" t="s">
        <v>1</v>
      </c>
      <c r="B2" s="4"/>
      <c r="C2" s="4"/>
      <c r="D2" s="5"/>
      <c r="E2" s="5"/>
      <c r="F2" s="5"/>
      <c r="G2" s="5"/>
    </row>
    <row r="3" customFormat="1" ht="29" customHeight="1" spans="1:3">
      <c r="A3" s="29" t="s">
        <v>2</v>
      </c>
      <c r="B3" s="29"/>
      <c r="C3" s="29"/>
    </row>
    <row r="4" customFormat="1" ht="29" customHeight="1" spans="1:7">
      <c r="A4" s="118" t="s">
        <v>3</v>
      </c>
      <c r="B4" s="118"/>
      <c r="C4" s="118"/>
      <c r="D4" s="63" t="s">
        <v>4</v>
      </c>
      <c r="E4" s="63"/>
      <c r="F4" s="63"/>
      <c r="G4" s="63"/>
    </row>
    <row r="5" customFormat="1" spans="1:7">
      <c r="A5" s="119"/>
      <c r="B5" s="145" t="s">
        <v>5</v>
      </c>
      <c r="C5" s="145"/>
      <c r="D5" s="145" t="s">
        <v>6</v>
      </c>
      <c r="E5" s="145"/>
      <c r="F5" s="146" t="s">
        <v>7</v>
      </c>
      <c r="G5" s="147"/>
    </row>
    <row r="6" customFormat="1" spans="1:7">
      <c r="A6" s="119"/>
      <c r="B6" s="22" t="s">
        <v>8</v>
      </c>
      <c r="C6" s="22" t="s">
        <v>9</v>
      </c>
      <c r="D6" s="22" t="s">
        <v>8</v>
      </c>
      <c r="E6" s="22" t="s">
        <v>9</v>
      </c>
      <c r="F6" s="22" t="s">
        <v>8</v>
      </c>
      <c r="G6" s="22" t="s">
        <v>9</v>
      </c>
    </row>
    <row r="7" customFormat="1" spans="1:13">
      <c r="A7" s="119" t="s">
        <v>10</v>
      </c>
      <c r="B7" s="14">
        <v>5727</v>
      </c>
      <c r="C7" s="41">
        <v>21237</v>
      </c>
      <c r="D7" s="148">
        <v>7997</v>
      </c>
      <c r="E7" s="41">
        <v>28740</v>
      </c>
      <c r="F7" s="149">
        <v>2270</v>
      </c>
      <c r="G7" s="41">
        <v>7503</v>
      </c>
      <c r="H7" s="150"/>
      <c r="I7" s="150"/>
      <c r="J7" s="150"/>
      <c r="K7" s="150"/>
      <c r="L7" s="150"/>
      <c r="M7" s="150"/>
    </row>
    <row r="8" customFormat="1" spans="1:7">
      <c r="A8" s="119" t="s">
        <v>11</v>
      </c>
      <c r="B8" s="14">
        <v>7393</v>
      </c>
      <c r="C8" s="41">
        <v>19927</v>
      </c>
      <c r="D8" s="148">
        <v>9130</v>
      </c>
      <c r="E8" s="41">
        <v>26870</v>
      </c>
      <c r="F8" s="149">
        <v>1737</v>
      </c>
      <c r="G8" s="41">
        <v>6943</v>
      </c>
    </row>
    <row r="9" customFormat="1" spans="1:7">
      <c r="A9" s="119" t="s">
        <v>12</v>
      </c>
      <c r="B9" s="14">
        <v>12412</v>
      </c>
      <c r="C9" s="41">
        <v>25198</v>
      </c>
      <c r="D9" s="148">
        <v>15619</v>
      </c>
      <c r="E9" s="41">
        <v>33346</v>
      </c>
      <c r="F9" s="149">
        <v>3207</v>
      </c>
      <c r="G9" s="41">
        <v>8148</v>
      </c>
    </row>
    <row r="10" customFormat="1" spans="1:7">
      <c r="A10" s="119" t="s">
        <v>13</v>
      </c>
      <c r="B10" s="14">
        <v>4520</v>
      </c>
      <c r="C10" s="41">
        <v>14654</v>
      </c>
      <c r="D10" s="148">
        <v>5670</v>
      </c>
      <c r="E10" s="41">
        <v>19933</v>
      </c>
      <c r="F10" s="149">
        <v>1150</v>
      </c>
      <c r="G10" s="41">
        <v>5279</v>
      </c>
    </row>
    <row r="11" customFormat="1" spans="1:7">
      <c r="A11" s="119" t="s">
        <v>14</v>
      </c>
      <c r="B11" s="14">
        <v>9234</v>
      </c>
      <c r="C11" s="41">
        <v>24277</v>
      </c>
      <c r="D11" s="148">
        <v>11231</v>
      </c>
      <c r="E11" s="41">
        <v>31575</v>
      </c>
      <c r="F11" s="149">
        <v>1997</v>
      </c>
      <c r="G11" s="41">
        <v>7298</v>
      </c>
    </row>
    <row r="12" customFormat="1" spans="1:7">
      <c r="A12" s="119" t="s">
        <v>15</v>
      </c>
      <c r="B12" s="14">
        <v>2881</v>
      </c>
      <c r="C12" s="41">
        <v>12034</v>
      </c>
      <c r="D12" s="148">
        <v>4734</v>
      </c>
      <c r="E12" s="41">
        <v>18382</v>
      </c>
      <c r="F12" s="149">
        <v>1853</v>
      </c>
      <c r="G12" s="41">
        <v>6348</v>
      </c>
    </row>
    <row r="13" customFormat="1" spans="1:7">
      <c r="A13" s="119" t="s">
        <v>16</v>
      </c>
      <c r="B13" s="14">
        <v>8844</v>
      </c>
      <c r="C13" s="41">
        <v>17875</v>
      </c>
      <c r="D13" s="148">
        <v>10084</v>
      </c>
      <c r="E13" s="41">
        <v>22815</v>
      </c>
      <c r="F13" s="149">
        <v>1240</v>
      </c>
      <c r="G13" s="41">
        <v>4940</v>
      </c>
    </row>
    <row r="14" customFormat="1" spans="1:7">
      <c r="A14" s="119" t="s">
        <v>17</v>
      </c>
      <c r="B14" s="14">
        <v>2830</v>
      </c>
      <c r="C14" s="41">
        <v>13282</v>
      </c>
      <c r="D14" s="148">
        <v>3726</v>
      </c>
      <c r="E14" s="41">
        <v>16431</v>
      </c>
      <c r="F14" s="149">
        <v>896</v>
      </c>
      <c r="G14" s="41">
        <v>3149</v>
      </c>
    </row>
    <row r="15" customFormat="1" spans="1:7">
      <c r="A15" s="119" t="s">
        <v>18</v>
      </c>
      <c r="B15" s="14">
        <v>11182</v>
      </c>
      <c r="C15" s="41">
        <v>32797</v>
      </c>
      <c r="D15" s="148">
        <v>13368</v>
      </c>
      <c r="E15" s="41">
        <v>39140</v>
      </c>
      <c r="F15" s="149">
        <v>2186</v>
      </c>
      <c r="G15" s="41">
        <v>6343</v>
      </c>
    </row>
    <row r="16" customFormat="1" spans="1:7">
      <c r="A16" s="119" t="s">
        <v>19</v>
      </c>
      <c r="B16" s="14">
        <v>33</v>
      </c>
      <c r="C16" s="41">
        <v>264</v>
      </c>
      <c r="D16" s="148">
        <v>33</v>
      </c>
      <c r="E16" s="41">
        <v>264</v>
      </c>
      <c r="F16" s="149">
        <v>0</v>
      </c>
      <c r="G16" s="41">
        <v>0</v>
      </c>
    </row>
    <row r="17" customFormat="1" spans="1:7">
      <c r="A17" s="119" t="s">
        <v>20</v>
      </c>
      <c r="B17" s="14">
        <v>316</v>
      </c>
      <c r="C17" s="41">
        <v>7968</v>
      </c>
      <c r="D17" s="148">
        <v>2438</v>
      </c>
      <c r="E17" s="41">
        <v>11776</v>
      </c>
      <c r="F17" s="149">
        <v>2122</v>
      </c>
      <c r="G17" s="41">
        <v>3808</v>
      </c>
    </row>
    <row r="18" customFormat="1" spans="1:7">
      <c r="A18" s="119" t="s">
        <v>21</v>
      </c>
      <c r="B18" s="14">
        <v>1233</v>
      </c>
      <c r="C18" s="41">
        <v>7227</v>
      </c>
      <c r="D18" s="148">
        <v>2372</v>
      </c>
      <c r="E18" s="41">
        <v>10872</v>
      </c>
      <c r="F18" s="149">
        <v>1139</v>
      </c>
      <c r="G18" s="41">
        <v>3645</v>
      </c>
    </row>
    <row r="19" customFormat="1" spans="1:7">
      <c r="A19" s="119" t="s">
        <v>22</v>
      </c>
      <c r="B19" s="14">
        <v>6756</v>
      </c>
      <c r="C19" s="41">
        <v>13555</v>
      </c>
      <c r="D19" s="148">
        <v>8278</v>
      </c>
      <c r="E19" s="41">
        <v>18175</v>
      </c>
      <c r="F19" s="149">
        <v>1522</v>
      </c>
      <c r="G19" s="41">
        <v>4620</v>
      </c>
    </row>
    <row r="20" customFormat="1" spans="1:7">
      <c r="A20" s="119" t="s">
        <v>23</v>
      </c>
      <c r="B20" s="14">
        <v>2746</v>
      </c>
      <c r="C20" s="41">
        <v>7449</v>
      </c>
      <c r="D20" s="148">
        <v>4040</v>
      </c>
      <c r="E20" s="41">
        <v>11566</v>
      </c>
      <c r="F20" s="149">
        <v>1294</v>
      </c>
      <c r="G20" s="41">
        <v>4117</v>
      </c>
    </row>
    <row r="21" customFormat="1" spans="1:7">
      <c r="A21" s="119" t="s">
        <v>24</v>
      </c>
      <c r="B21" s="14">
        <v>607</v>
      </c>
      <c r="C21" s="41">
        <v>8184</v>
      </c>
      <c r="D21" s="148">
        <v>2672</v>
      </c>
      <c r="E21" s="41">
        <v>13090</v>
      </c>
      <c r="F21" s="149">
        <v>2065</v>
      </c>
      <c r="G21" s="41">
        <v>4906</v>
      </c>
    </row>
    <row r="22" customFormat="1" spans="1:7">
      <c r="A22" s="119" t="s">
        <v>25</v>
      </c>
      <c r="B22" s="14">
        <v>683</v>
      </c>
      <c r="C22" s="41">
        <v>1380</v>
      </c>
      <c r="D22" s="148">
        <v>683</v>
      </c>
      <c r="E22" s="41">
        <v>1380</v>
      </c>
      <c r="F22" s="149">
        <v>0</v>
      </c>
      <c r="G22" s="41">
        <v>0</v>
      </c>
    </row>
    <row r="23" customFormat="1" spans="1:7">
      <c r="A23" s="119" t="s">
        <v>26</v>
      </c>
      <c r="B23" s="14">
        <v>77397</v>
      </c>
      <c r="C23" s="41">
        <v>227308</v>
      </c>
      <c r="D23" s="148">
        <v>102075</v>
      </c>
      <c r="E23" s="41">
        <v>304355</v>
      </c>
      <c r="F23" s="149">
        <v>24678</v>
      </c>
      <c r="G23" s="41">
        <v>77047</v>
      </c>
    </row>
    <row r="24" spans="1:6">
      <c r="A24" s="8" t="s">
        <v>27</v>
      </c>
      <c r="B24" s="8"/>
      <c r="C24" s="8"/>
      <c r="D24" s="8"/>
      <c r="E24" s="8"/>
      <c r="F24" t="s">
        <v>28</v>
      </c>
    </row>
  </sheetData>
  <mergeCells count="9">
    <mergeCell ref="A1:G1"/>
    <mergeCell ref="A2:C2"/>
    <mergeCell ref="A3:C3"/>
    <mergeCell ref="A4:C4"/>
    <mergeCell ref="D4:G4"/>
    <mergeCell ref="B5:C5"/>
    <mergeCell ref="D5:E5"/>
    <mergeCell ref="F5:G5"/>
    <mergeCell ref="A24:E2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G36" sqref="G36"/>
    </sheetView>
  </sheetViews>
  <sheetFormatPr defaultColWidth="9" defaultRowHeight="13.5"/>
  <cols>
    <col min="1" max="1" width="22.25" customWidth="1"/>
    <col min="2" max="2" width="9.625" customWidth="1"/>
    <col min="3" max="3" width="9.375" customWidth="1"/>
    <col min="4" max="4" width="10.375" customWidth="1"/>
    <col min="5" max="5" width="8.875" customWidth="1"/>
    <col min="8" max="8" width="9.375" customWidth="1"/>
    <col min="9" max="9" width="9" customWidth="1"/>
    <col min="10" max="10" width="9.375"/>
    <col min="11" max="11" width="10" customWidth="1"/>
    <col min="12" max="12" width="8.25" customWidth="1"/>
    <col min="13" max="13" width="10.625" customWidth="1"/>
  </cols>
  <sheetData>
    <row r="1" customFormat="1" ht="29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Format="1" ht="29" customHeight="1" spans="1:9">
      <c r="A2" s="4"/>
      <c r="B2" s="4"/>
      <c r="C2" s="4"/>
      <c r="D2" s="4"/>
      <c r="E2" s="4"/>
      <c r="F2" s="4"/>
      <c r="G2" s="4"/>
      <c r="H2" s="5"/>
      <c r="I2" s="5"/>
    </row>
    <row r="3" customFormat="1" ht="29" customHeight="1" spans="1:8">
      <c r="A3" s="29" t="s">
        <v>29</v>
      </c>
      <c r="B3" s="29"/>
      <c r="C3" s="29"/>
      <c r="D3" s="29"/>
      <c r="E3" s="29"/>
      <c r="F3" s="29"/>
      <c r="G3" s="29"/>
      <c r="H3" s="29"/>
    </row>
    <row r="4" customFormat="1" ht="9" customHeight="1" spans="1:9">
      <c r="A4" s="13"/>
      <c r="B4" s="13"/>
      <c r="C4" s="13"/>
      <c r="D4" s="13"/>
      <c r="E4" s="13"/>
      <c r="F4" s="13"/>
      <c r="G4" s="13"/>
      <c r="H4" s="8"/>
      <c r="I4" s="8"/>
    </row>
    <row r="5" customFormat="1" ht="42" customHeight="1" spans="1:13">
      <c r="A5" s="131" t="s">
        <v>30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customFormat="1" spans="1:13">
      <c r="A6" s="119"/>
      <c r="B6" s="22" t="s">
        <v>31</v>
      </c>
      <c r="C6" s="22"/>
      <c r="D6" s="22"/>
      <c r="E6" s="24" t="s">
        <v>9</v>
      </c>
      <c r="F6" s="24"/>
      <c r="G6" s="24"/>
      <c r="H6" s="24" t="s">
        <v>32</v>
      </c>
      <c r="I6" s="24"/>
      <c r="J6" s="24"/>
      <c r="K6" s="24"/>
      <c r="L6" s="24"/>
      <c r="M6" s="24"/>
    </row>
    <row r="7" customFormat="1" spans="1:13">
      <c r="A7" s="119"/>
      <c r="B7" s="24" t="s">
        <v>33</v>
      </c>
      <c r="C7" s="24" t="s">
        <v>34</v>
      </c>
      <c r="D7" s="24" t="s">
        <v>35</v>
      </c>
      <c r="E7" s="24" t="s">
        <v>33</v>
      </c>
      <c r="F7" s="24" t="s">
        <v>34</v>
      </c>
      <c r="G7" s="24" t="s">
        <v>35</v>
      </c>
      <c r="H7" s="24" t="s">
        <v>33</v>
      </c>
      <c r="I7" s="41" t="s">
        <v>36</v>
      </c>
      <c r="J7" s="24" t="s">
        <v>34</v>
      </c>
      <c r="K7" s="41" t="s">
        <v>36</v>
      </c>
      <c r="L7" s="24" t="s">
        <v>35</v>
      </c>
      <c r="M7" s="41" t="s">
        <v>36</v>
      </c>
    </row>
    <row r="8" customFormat="1" spans="1:13">
      <c r="A8" s="119" t="s">
        <v>37</v>
      </c>
      <c r="B8" s="45">
        <v>135765</v>
      </c>
      <c r="C8" s="132">
        <v>117890</v>
      </c>
      <c r="D8" s="143">
        <v>17875</v>
      </c>
      <c r="E8" s="133">
        <v>3771571</v>
      </c>
      <c r="F8" s="133">
        <v>3070445</v>
      </c>
      <c r="G8" s="133">
        <v>701126</v>
      </c>
      <c r="H8" s="133">
        <v>3379424</v>
      </c>
      <c r="I8" s="139">
        <v>0.116039597280483</v>
      </c>
      <c r="J8" s="133">
        <v>2759708</v>
      </c>
      <c r="K8" s="139">
        <v>0.112597782084191</v>
      </c>
      <c r="L8" s="133">
        <v>619716</v>
      </c>
      <c r="M8" s="139">
        <v>0.131366626002879</v>
      </c>
    </row>
    <row r="9" customFormat="1" spans="1:13">
      <c r="A9" s="119" t="s">
        <v>38</v>
      </c>
      <c r="B9" s="45">
        <v>8599</v>
      </c>
      <c r="C9" s="45">
        <v>3317</v>
      </c>
      <c r="D9" s="45">
        <v>5282</v>
      </c>
      <c r="E9" s="133">
        <v>307966</v>
      </c>
      <c r="F9" s="133">
        <v>212290</v>
      </c>
      <c r="G9" s="133">
        <v>95676</v>
      </c>
      <c r="H9" s="133">
        <v>293694</v>
      </c>
      <c r="I9" s="139">
        <v>0.0485947959440778</v>
      </c>
      <c r="J9" s="133">
        <v>206073</v>
      </c>
      <c r="K9" s="139">
        <v>0.0301689207222684</v>
      </c>
      <c r="L9" s="133">
        <v>87621</v>
      </c>
      <c r="M9" s="139">
        <v>0.0919300167768</v>
      </c>
    </row>
    <row r="10" customFormat="1" spans="1:13">
      <c r="A10" s="119" t="s">
        <v>39</v>
      </c>
      <c r="B10" s="45">
        <v>-4904</v>
      </c>
      <c r="C10" s="45">
        <v>86</v>
      </c>
      <c r="D10" s="45">
        <v>-4990</v>
      </c>
      <c r="E10" s="133">
        <v>918528</v>
      </c>
      <c r="F10" s="133">
        <v>20840</v>
      </c>
      <c r="G10" s="133">
        <v>897688</v>
      </c>
      <c r="H10" s="133">
        <v>925062</v>
      </c>
      <c r="I10" s="139">
        <v>-0.0070633</v>
      </c>
      <c r="J10" s="133">
        <v>19025</v>
      </c>
      <c r="K10" s="139">
        <v>0.095400788436268</v>
      </c>
      <c r="L10" s="133">
        <v>906037</v>
      </c>
      <c r="M10" s="139">
        <v>-0.00921485546396006</v>
      </c>
    </row>
    <row r="11" customFormat="1" spans="1:13">
      <c r="A11" s="119" t="s">
        <v>40</v>
      </c>
      <c r="B11" s="14">
        <v>70016</v>
      </c>
      <c r="C11" s="14">
        <v>53459</v>
      </c>
      <c r="D11" s="14">
        <v>16557</v>
      </c>
      <c r="E11" s="14">
        <v>2932618</v>
      </c>
      <c r="F11" s="14">
        <v>2470147</v>
      </c>
      <c r="G11" s="14">
        <v>462471</v>
      </c>
      <c r="H11" s="14">
        <v>2690214</v>
      </c>
      <c r="I11" s="39">
        <v>0.0901</v>
      </c>
      <c r="J11" s="14">
        <v>2296137</v>
      </c>
      <c r="K11" s="39">
        <v>0.0758</v>
      </c>
      <c r="L11" s="14">
        <v>394077</v>
      </c>
      <c r="M11" s="39">
        <v>0.1736</v>
      </c>
    </row>
    <row r="12" customFormat="1" spans="1:13">
      <c r="A12" s="119" t="s">
        <v>41</v>
      </c>
      <c r="B12" s="144">
        <v>178692</v>
      </c>
      <c r="C12" s="144">
        <v>149183</v>
      </c>
      <c r="D12" s="14">
        <v>29509</v>
      </c>
      <c r="E12" s="45">
        <v>3920188</v>
      </c>
      <c r="F12" s="45">
        <v>3297787</v>
      </c>
      <c r="G12" s="45">
        <v>622401</v>
      </c>
      <c r="H12" s="45">
        <v>3269405</v>
      </c>
      <c r="I12" s="47">
        <v>0.1991</v>
      </c>
      <c r="J12" s="144">
        <v>2771552</v>
      </c>
      <c r="K12" s="47">
        <v>0.189870152174666</v>
      </c>
      <c r="L12" s="45">
        <v>497853</v>
      </c>
      <c r="M12" s="47">
        <v>0.250170230971793</v>
      </c>
    </row>
    <row r="13" customFormat="1" spans="1:13">
      <c r="A13" s="119" t="s">
        <v>26</v>
      </c>
      <c r="B13" s="135">
        <f>SUM(B8:B12)</f>
        <v>388168</v>
      </c>
      <c r="C13" s="135">
        <f t="shared" ref="C13:M13" si="0">SUM(C8:C12)</f>
        <v>323935</v>
      </c>
      <c r="D13" s="135">
        <f t="shared" si="0"/>
        <v>64233</v>
      </c>
      <c r="E13" s="135">
        <f t="shared" si="0"/>
        <v>11850871</v>
      </c>
      <c r="F13" s="135">
        <f t="shared" si="0"/>
        <v>9071509</v>
      </c>
      <c r="G13" s="135">
        <f t="shared" si="0"/>
        <v>2779362</v>
      </c>
      <c r="H13" s="135">
        <f t="shared" si="0"/>
        <v>10557799</v>
      </c>
      <c r="I13" s="123">
        <f>(E13-H13)/H13</f>
        <v>0.122475527332922</v>
      </c>
      <c r="J13" s="135">
        <f t="shared" si="0"/>
        <v>8052495</v>
      </c>
      <c r="K13" s="123">
        <f>(F13-J13)/J13</f>
        <v>0.126546368547885</v>
      </c>
      <c r="L13" s="135">
        <f t="shared" si="0"/>
        <v>2505304</v>
      </c>
      <c r="M13" s="123">
        <f>(G13-L13)/L13</f>
        <v>0.1093911158087</v>
      </c>
    </row>
    <row r="14" ht="15" customHeight="1" spans="1:13">
      <c r="A14" s="136" t="s">
        <v>42</v>
      </c>
      <c r="B14" s="137"/>
      <c r="C14" s="137"/>
      <c r="D14" s="137"/>
      <c r="E14" s="137"/>
      <c r="F14" s="137"/>
      <c r="G14" s="137"/>
      <c r="H14" s="137"/>
      <c r="I14" s="141"/>
      <c r="J14" s="142"/>
      <c r="K14" s="142"/>
      <c r="L14" s="142"/>
      <c r="M14" s="142"/>
    </row>
    <row r="15" ht="15" customHeight="1" spans="1:9">
      <c r="A15" s="63" t="s">
        <v>43</v>
      </c>
      <c r="B15" s="8"/>
      <c r="C15" s="8"/>
      <c r="D15" s="8"/>
      <c r="E15" s="8"/>
      <c r="F15" s="8"/>
      <c r="G15" s="8"/>
      <c r="H15" s="8"/>
      <c r="I15" s="8"/>
    </row>
    <row r="16" ht="15" customHeight="1" spans="1:9">
      <c r="A16" s="63" t="s">
        <v>44</v>
      </c>
      <c r="B16" s="8"/>
      <c r="C16" s="8"/>
      <c r="D16" s="8"/>
      <c r="E16" s="8"/>
      <c r="F16" s="8"/>
      <c r="G16" s="8"/>
      <c r="H16" s="8"/>
      <c r="I16" s="8"/>
    </row>
    <row r="17" ht="15" customHeight="1" spans="1:9">
      <c r="A17" s="8" t="s">
        <v>45</v>
      </c>
      <c r="B17" s="8"/>
      <c r="C17" s="8"/>
      <c r="D17" s="8"/>
      <c r="E17" s="8"/>
      <c r="F17" s="8"/>
      <c r="G17" s="8"/>
      <c r="H17" s="8"/>
      <c r="I17" s="8"/>
    </row>
    <row r="18" ht="22" customHeight="1" spans="1:13">
      <c r="A18" s="138" t="s">
        <v>46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</row>
    <row r="19" ht="15" customHeight="1" spans="1:9">
      <c r="A19" s="117" t="s">
        <v>47</v>
      </c>
      <c r="B19" s="117"/>
      <c r="C19" s="117"/>
      <c r="D19" s="117"/>
      <c r="E19" s="117"/>
      <c r="F19" s="117"/>
      <c r="G19" s="117"/>
      <c r="H19" s="117"/>
      <c r="I19" s="117"/>
    </row>
    <row r="20" ht="15" customHeight="1" spans="1:9">
      <c r="A20" s="124" t="s">
        <v>48</v>
      </c>
      <c r="B20" s="124"/>
      <c r="C20" s="124"/>
      <c r="D20" s="124"/>
      <c r="E20" s="124"/>
      <c r="F20" s="124"/>
      <c r="G20" s="124"/>
      <c r="H20" s="124"/>
      <c r="I20" s="124"/>
    </row>
    <row r="21" spans="1:9">
      <c r="A21" s="124" t="s">
        <v>49</v>
      </c>
      <c r="B21" s="124"/>
      <c r="C21" s="124"/>
      <c r="D21" s="124"/>
      <c r="E21" s="124"/>
      <c r="F21" s="124"/>
      <c r="G21" s="124"/>
      <c r="H21" s="124"/>
      <c r="I21" s="124"/>
    </row>
  </sheetData>
  <mergeCells count="17">
    <mergeCell ref="A1:I1"/>
    <mergeCell ref="A2:G2"/>
    <mergeCell ref="A3:H3"/>
    <mergeCell ref="A4:G4"/>
    <mergeCell ref="H4:I4"/>
    <mergeCell ref="A5:M5"/>
    <mergeCell ref="B6:D6"/>
    <mergeCell ref="E6:G6"/>
    <mergeCell ref="H6:M6"/>
    <mergeCell ref="A14:I14"/>
    <mergeCell ref="A15:I15"/>
    <mergeCell ref="A16:I16"/>
    <mergeCell ref="A17:I17"/>
    <mergeCell ref="A18:M18"/>
    <mergeCell ref="A19:I19"/>
    <mergeCell ref="A20:I20"/>
    <mergeCell ref="A21:I21"/>
  </mergeCells>
  <pageMargins left="0.554861111111111" right="0.554861111111111" top="0.60625" bottom="0.60625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H29" sqref="H29"/>
    </sheetView>
  </sheetViews>
  <sheetFormatPr defaultColWidth="9" defaultRowHeight="13.5"/>
  <cols>
    <col min="1" max="1" width="21.875" customWidth="1"/>
    <col min="2" max="2" width="9.5" customWidth="1"/>
    <col min="3" max="3" width="9.625" customWidth="1"/>
    <col min="5" max="5" width="7.75" customWidth="1"/>
    <col min="8" max="8" width="8.75" customWidth="1"/>
    <col min="9" max="9" width="8.875" customWidth="1"/>
    <col min="10" max="10" width="10.625" customWidth="1"/>
    <col min="11" max="11" width="10" customWidth="1"/>
    <col min="12" max="12" width="8.125" customWidth="1"/>
    <col min="13" max="13" width="10.125" customWidth="1"/>
  </cols>
  <sheetData>
    <row r="1" customFormat="1" ht="29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Format="1" ht="29" customHeight="1" spans="1:9">
      <c r="A2" s="4"/>
      <c r="B2" s="4"/>
      <c r="C2" s="4"/>
      <c r="D2" s="4"/>
      <c r="E2" s="4"/>
      <c r="F2" s="4"/>
      <c r="G2" s="4"/>
      <c r="H2" s="5"/>
      <c r="I2" s="5"/>
    </row>
    <row r="3" customFormat="1" ht="29" customHeight="1" spans="1:8">
      <c r="A3" s="29" t="s">
        <v>50</v>
      </c>
      <c r="B3" s="29"/>
      <c r="C3" s="29"/>
      <c r="D3" s="29"/>
      <c r="E3" s="29"/>
      <c r="F3" s="29"/>
      <c r="G3" s="29"/>
      <c r="H3" s="29"/>
    </row>
    <row r="4" customFormat="1" ht="9" customHeight="1" spans="1:9">
      <c r="A4" s="13"/>
      <c r="B4" s="13"/>
      <c r="C4" s="13"/>
      <c r="D4" s="13"/>
      <c r="E4" s="13"/>
      <c r="F4" s="13"/>
      <c r="G4" s="13"/>
      <c r="H4" s="8"/>
      <c r="I4" s="8"/>
    </row>
    <row r="5" customFormat="1" ht="42" customHeight="1" spans="1:13">
      <c r="A5" s="131" t="s">
        <v>51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customFormat="1" spans="1:13">
      <c r="A6" s="119"/>
      <c r="B6" s="22" t="s">
        <v>31</v>
      </c>
      <c r="C6" s="22"/>
      <c r="D6" s="22"/>
      <c r="E6" s="24" t="s">
        <v>52</v>
      </c>
      <c r="F6" s="24"/>
      <c r="G6" s="24"/>
      <c r="H6" s="24" t="s">
        <v>32</v>
      </c>
      <c r="I6" s="24"/>
      <c r="J6" s="24"/>
      <c r="K6" s="24"/>
      <c r="L6" s="24"/>
      <c r="M6" s="24"/>
    </row>
    <row r="7" customFormat="1" spans="1:13">
      <c r="A7" s="119"/>
      <c r="B7" s="120" t="s">
        <v>33</v>
      </c>
      <c r="C7" s="120" t="s">
        <v>34</v>
      </c>
      <c r="D7" s="24" t="s">
        <v>35</v>
      </c>
      <c r="E7" s="120" t="s">
        <v>33</v>
      </c>
      <c r="F7" s="120" t="s">
        <v>34</v>
      </c>
      <c r="G7" s="24" t="s">
        <v>35</v>
      </c>
      <c r="H7" s="120" t="s">
        <v>33</v>
      </c>
      <c r="I7" s="41" t="s">
        <v>36</v>
      </c>
      <c r="J7" s="120" t="s">
        <v>34</v>
      </c>
      <c r="K7" s="41" t="s">
        <v>36</v>
      </c>
      <c r="L7" s="24" t="s">
        <v>35</v>
      </c>
      <c r="M7" s="41" t="s">
        <v>36</v>
      </c>
    </row>
    <row r="8" customFormat="1" spans="1:13">
      <c r="A8" s="119" t="s">
        <v>37</v>
      </c>
      <c r="B8" s="132">
        <v>13483</v>
      </c>
      <c r="C8" s="133">
        <v>10471</v>
      </c>
      <c r="D8" s="134">
        <v>3012</v>
      </c>
      <c r="E8" s="133">
        <v>41523</v>
      </c>
      <c r="F8" s="133">
        <v>32685</v>
      </c>
      <c r="G8" s="133">
        <v>8838</v>
      </c>
      <c r="H8" s="133">
        <v>43097</v>
      </c>
      <c r="I8" s="139">
        <v>-0.0365222637306541</v>
      </c>
      <c r="J8" s="133">
        <v>34782</v>
      </c>
      <c r="K8" s="139">
        <v>-0.0602898050715888</v>
      </c>
      <c r="L8" s="133">
        <v>8315</v>
      </c>
      <c r="M8" s="139">
        <v>0.0628983764281419</v>
      </c>
    </row>
    <row r="9" customFormat="1" spans="1:13">
      <c r="A9" s="119" t="s">
        <v>38</v>
      </c>
      <c r="B9" s="133">
        <v>737</v>
      </c>
      <c r="C9" s="133">
        <v>445</v>
      </c>
      <c r="D9" s="133">
        <v>292</v>
      </c>
      <c r="E9" s="133">
        <v>3299</v>
      </c>
      <c r="F9" s="133">
        <v>2157</v>
      </c>
      <c r="G9" s="133">
        <v>1142</v>
      </c>
      <c r="H9" s="133">
        <v>3983</v>
      </c>
      <c r="I9" s="139">
        <v>-0.171729851870449</v>
      </c>
      <c r="J9" s="133">
        <v>2698</v>
      </c>
      <c r="K9" s="139">
        <v>-0.20051890289103</v>
      </c>
      <c r="L9" s="133">
        <v>1285</v>
      </c>
      <c r="M9" s="139">
        <v>-0.111284046692607</v>
      </c>
    </row>
    <row r="10" customFormat="1" spans="1:13">
      <c r="A10" s="119" t="s">
        <v>39</v>
      </c>
      <c r="B10" s="133">
        <v>5952</v>
      </c>
      <c r="C10" s="133">
        <v>217</v>
      </c>
      <c r="D10" s="133">
        <v>5735</v>
      </c>
      <c r="E10" s="133">
        <v>13571</v>
      </c>
      <c r="F10" s="133">
        <v>662</v>
      </c>
      <c r="G10" s="133">
        <v>12909</v>
      </c>
      <c r="H10" s="133">
        <v>8176</v>
      </c>
      <c r="I10" s="139">
        <v>0.659858121330724</v>
      </c>
      <c r="J10" s="133">
        <v>444</v>
      </c>
      <c r="K10" s="139">
        <v>0.490990990990991</v>
      </c>
      <c r="L10" s="133">
        <v>7732</v>
      </c>
      <c r="M10" s="139">
        <v>0.669555095706156</v>
      </c>
    </row>
    <row r="11" customFormat="1" spans="1:13">
      <c r="A11" s="119" t="s">
        <v>40</v>
      </c>
      <c r="B11" s="46">
        <v>102785</v>
      </c>
      <c r="C11" s="46">
        <v>88550</v>
      </c>
      <c r="D11" s="46">
        <v>14235</v>
      </c>
      <c r="E11" s="46">
        <v>310096</v>
      </c>
      <c r="F11" s="46">
        <v>267355</v>
      </c>
      <c r="G11" s="46">
        <v>42741</v>
      </c>
      <c r="H11" s="46">
        <v>289906</v>
      </c>
      <c r="I11" s="140">
        <v>0.0696</v>
      </c>
      <c r="J11" s="46">
        <v>255935</v>
      </c>
      <c r="K11" s="140">
        <v>0.0446</v>
      </c>
      <c r="L11" s="46">
        <v>33971</v>
      </c>
      <c r="M11" s="140">
        <v>0.2582</v>
      </c>
    </row>
    <row r="12" customFormat="1" spans="1:13">
      <c r="A12" s="119" t="s">
        <v>41</v>
      </c>
      <c r="B12" s="133">
        <v>88783</v>
      </c>
      <c r="C12" s="133">
        <v>86973</v>
      </c>
      <c r="D12" s="133">
        <v>1810</v>
      </c>
      <c r="E12" s="133">
        <v>196270</v>
      </c>
      <c r="F12" s="133">
        <v>190824</v>
      </c>
      <c r="G12" s="133">
        <v>5446</v>
      </c>
      <c r="H12" s="133">
        <v>81182</v>
      </c>
      <c r="I12" s="139">
        <v>1.41765415978912</v>
      </c>
      <c r="J12" s="133">
        <v>76890</v>
      </c>
      <c r="K12" s="139">
        <v>1.48177916504097</v>
      </c>
      <c r="L12" s="133">
        <v>4337</v>
      </c>
      <c r="M12" s="139">
        <v>0.255706709707171</v>
      </c>
    </row>
    <row r="13" customFormat="1" spans="1:13">
      <c r="A13" s="119" t="s">
        <v>26</v>
      </c>
      <c r="B13" s="135">
        <f>SUM(B8:B12)</f>
        <v>211740</v>
      </c>
      <c r="C13" s="135">
        <f t="shared" ref="C13:M13" si="0">SUM(C8:C12)</f>
        <v>186656</v>
      </c>
      <c r="D13" s="135">
        <f t="shared" si="0"/>
        <v>25084</v>
      </c>
      <c r="E13" s="135">
        <f t="shared" si="0"/>
        <v>564759</v>
      </c>
      <c r="F13" s="135">
        <f t="shared" si="0"/>
        <v>493683</v>
      </c>
      <c r="G13" s="135">
        <f t="shared" si="0"/>
        <v>71076</v>
      </c>
      <c r="H13" s="135">
        <f t="shared" si="0"/>
        <v>426344</v>
      </c>
      <c r="I13" s="123">
        <f>(E13-H13)/H13</f>
        <v>0.324655677105811</v>
      </c>
      <c r="J13" s="135">
        <f t="shared" si="0"/>
        <v>370749</v>
      </c>
      <c r="K13" s="123">
        <f>(F13-J13)/J13</f>
        <v>0.33158282288017</v>
      </c>
      <c r="L13" s="135">
        <f t="shared" si="0"/>
        <v>55640</v>
      </c>
      <c r="M13" s="123">
        <f>(G13-L13)/L13</f>
        <v>0.277426312005751</v>
      </c>
    </row>
    <row r="14" spans="1:13">
      <c r="A14" s="136" t="s">
        <v>42</v>
      </c>
      <c r="B14" s="137"/>
      <c r="C14" s="137"/>
      <c r="D14" s="137"/>
      <c r="E14" s="137"/>
      <c r="F14" s="137"/>
      <c r="G14" s="137"/>
      <c r="H14" s="137"/>
      <c r="I14" s="141"/>
      <c r="J14" s="142"/>
      <c r="K14" s="142"/>
      <c r="L14" s="142"/>
      <c r="M14" s="142"/>
    </row>
    <row r="15" spans="1:9">
      <c r="A15" s="63" t="s">
        <v>43</v>
      </c>
      <c r="B15" s="8"/>
      <c r="C15" s="8"/>
      <c r="D15" s="8"/>
      <c r="E15" s="8"/>
      <c r="F15" s="8"/>
      <c r="G15" s="8"/>
      <c r="H15" s="8"/>
      <c r="I15" s="8"/>
    </row>
    <row r="16" spans="1:9">
      <c r="A16" s="63" t="s">
        <v>44</v>
      </c>
      <c r="B16" s="8"/>
      <c r="C16" s="8"/>
      <c r="D16" s="8"/>
      <c r="E16" s="8"/>
      <c r="F16" s="8"/>
      <c r="G16" s="8"/>
      <c r="H16" s="8"/>
      <c r="I16" s="8"/>
    </row>
    <row r="17" spans="1:9">
      <c r="A17" s="8" t="s">
        <v>45</v>
      </c>
      <c r="B17" s="8"/>
      <c r="C17" s="8"/>
      <c r="D17" s="8"/>
      <c r="E17" s="8"/>
      <c r="F17" s="8"/>
      <c r="G17" s="8"/>
      <c r="H17" s="8"/>
      <c r="I17" s="8"/>
    </row>
    <row r="18" ht="19" customHeight="1" spans="1:13">
      <c r="A18" s="138" t="s">
        <v>53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</row>
    <row r="19" spans="1:9">
      <c r="A19" s="117" t="s">
        <v>47</v>
      </c>
      <c r="B19" s="117"/>
      <c r="C19" s="117"/>
      <c r="D19" s="117"/>
      <c r="E19" s="117"/>
      <c r="F19" s="117"/>
      <c r="G19" s="117"/>
      <c r="H19" s="117"/>
      <c r="I19" s="117"/>
    </row>
    <row r="20" spans="1:9">
      <c r="A20" s="124" t="s">
        <v>54</v>
      </c>
      <c r="B20" s="124"/>
      <c r="C20" s="124"/>
      <c r="D20" s="124"/>
      <c r="E20" s="124"/>
      <c r="F20" s="124"/>
      <c r="G20" s="124"/>
      <c r="H20" s="124"/>
      <c r="I20" s="124"/>
    </row>
    <row r="21" spans="1:9">
      <c r="A21" s="124" t="s">
        <v>55</v>
      </c>
      <c r="B21" s="124"/>
      <c r="C21" s="124"/>
      <c r="D21" s="124"/>
      <c r="E21" s="124"/>
      <c r="F21" s="124"/>
      <c r="G21" s="124"/>
      <c r="H21" s="124"/>
      <c r="I21" s="124"/>
    </row>
  </sheetData>
  <mergeCells count="17">
    <mergeCell ref="A1:I1"/>
    <mergeCell ref="A2:G2"/>
    <mergeCell ref="A3:H3"/>
    <mergeCell ref="A4:G4"/>
    <mergeCell ref="H4:I4"/>
    <mergeCell ref="A5:M5"/>
    <mergeCell ref="B6:D6"/>
    <mergeCell ref="E6:G6"/>
    <mergeCell ref="H6:M6"/>
    <mergeCell ref="A14:I14"/>
    <mergeCell ref="A15:I15"/>
    <mergeCell ref="A16:I16"/>
    <mergeCell ref="A17:I17"/>
    <mergeCell ref="A18:M18"/>
    <mergeCell ref="A19:I19"/>
    <mergeCell ref="A20:I20"/>
    <mergeCell ref="A21:I2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E58" sqref="E58"/>
    </sheetView>
  </sheetViews>
  <sheetFormatPr defaultColWidth="9" defaultRowHeight="13.5"/>
  <cols>
    <col min="1" max="1" width="22.25" customWidth="1"/>
    <col min="3" max="3" width="9.375"/>
    <col min="4" max="4" width="9.375" customWidth="1"/>
    <col min="5" max="5" width="11" customWidth="1"/>
    <col min="7" max="7" width="9.375"/>
    <col min="8" max="8" width="9.875" customWidth="1"/>
    <col min="9" max="9" width="11" customWidth="1"/>
    <col min="10" max="10" width="10.375"/>
    <col min="11" max="11" width="9.625" customWidth="1"/>
  </cols>
  <sheetData>
    <row r="1" customFormat="1" ht="29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29" customHeight="1" spans="1:9">
      <c r="A2" s="4"/>
      <c r="B2" s="4"/>
      <c r="C2" s="4"/>
      <c r="D2" s="5"/>
      <c r="E2" s="5"/>
      <c r="F2" s="5"/>
      <c r="G2" s="5"/>
      <c r="H2" s="5"/>
      <c r="I2" s="5"/>
    </row>
    <row r="3" customFormat="1" ht="29" customHeight="1" spans="1:3">
      <c r="A3" s="29" t="s">
        <v>56</v>
      </c>
      <c r="B3" s="29"/>
      <c r="C3" s="29"/>
    </row>
    <row r="4" customFormat="1" ht="29" customHeight="1" spans="1:11">
      <c r="A4" s="118"/>
      <c r="B4" s="118"/>
      <c r="C4" s="118"/>
      <c r="D4" s="8"/>
      <c r="E4" s="8"/>
      <c r="F4" s="8"/>
      <c r="G4" s="8"/>
      <c r="H4" s="8"/>
      <c r="I4" s="8"/>
      <c r="J4" s="8" t="s">
        <v>57</v>
      </c>
      <c r="K4" s="8"/>
    </row>
    <row r="5" customFormat="1" spans="1:11">
      <c r="A5" s="119"/>
      <c r="B5" s="120" t="s">
        <v>58</v>
      </c>
      <c r="C5" s="120"/>
      <c r="D5" s="120"/>
      <c r="E5" s="120"/>
      <c r="F5" s="120" t="s">
        <v>59</v>
      </c>
      <c r="G5" s="120"/>
      <c r="H5" s="120"/>
      <c r="I5" s="120"/>
      <c r="J5" s="125" t="s">
        <v>60</v>
      </c>
      <c r="K5" s="126" t="s">
        <v>61</v>
      </c>
    </row>
    <row r="6" customFormat="1" spans="1:11">
      <c r="A6" s="119"/>
      <c r="B6" s="24" t="s">
        <v>8</v>
      </c>
      <c r="C6" s="24" t="s">
        <v>9</v>
      </c>
      <c r="D6" s="24" t="s">
        <v>32</v>
      </c>
      <c r="E6" s="41" t="s">
        <v>36</v>
      </c>
      <c r="F6" s="24" t="s">
        <v>8</v>
      </c>
      <c r="G6" s="24" t="s">
        <v>9</v>
      </c>
      <c r="H6" s="24" t="s">
        <v>32</v>
      </c>
      <c r="I6" s="41" t="s">
        <v>36</v>
      </c>
      <c r="J6" s="127"/>
      <c r="K6" s="128"/>
    </row>
    <row r="7" customFormat="1" spans="1:11">
      <c r="A7" s="119" t="s">
        <v>37</v>
      </c>
      <c r="B7" s="121">
        <v>288.6342</v>
      </c>
      <c r="C7" s="121">
        <v>860.3669</v>
      </c>
      <c r="D7" s="121">
        <v>348.2402</v>
      </c>
      <c r="E7" s="47">
        <v>1.47061338696681</v>
      </c>
      <c r="F7" s="121">
        <v>356.8607</v>
      </c>
      <c r="G7" s="121">
        <v>921.76</v>
      </c>
      <c r="H7" s="121">
        <v>426.9</v>
      </c>
      <c r="I7" s="47">
        <v>1.15917946949703</v>
      </c>
      <c r="J7" s="129">
        <v>-61.3961</v>
      </c>
      <c r="K7" s="121">
        <v>50.7781</v>
      </c>
    </row>
    <row r="8" customFormat="1" spans="1:11">
      <c r="A8" s="119" t="s">
        <v>38</v>
      </c>
      <c r="B8" s="121">
        <v>48.3899</v>
      </c>
      <c r="C8" s="121">
        <v>108.9296</v>
      </c>
      <c r="D8" s="121">
        <v>94.806</v>
      </c>
      <c r="E8" s="47">
        <v>0.148973693648081</v>
      </c>
      <c r="F8" s="121">
        <v>36.8673</v>
      </c>
      <c r="G8" s="121">
        <v>98.2143</v>
      </c>
      <c r="H8" s="121">
        <v>82.0733</v>
      </c>
      <c r="I8" s="47">
        <v>0.196665663498361</v>
      </c>
      <c r="J8" s="130">
        <v>10.7153</v>
      </c>
      <c r="K8" s="121">
        <v>43.232</v>
      </c>
    </row>
    <row r="9" customFormat="1" spans="1:11">
      <c r="A9" s="119" t="s">
        <v>39</v>
      </c>
      <c r="B9" s="121">
        <v>10.06</v>
      </c>
      <c r="C9" s="121">
        <v>31.23</v>
      </c>
      <c r="D9" s="121">
        <v>18.54</v>
      </c>
      <c r="E9" s="47">
        <v>0.684466019417476</v>
      </c>
      <c r="F9" s="121">
        <v>5.66</v>
      </c>
      <c r="G9" s="121">
        <v>16.79</v>
      </c>
      <c r="H9" s="121">
        <v>16.2</v>
      </c>
      <c r="I9" s="47">
        <v>0.0364197530864196</v>
      </c>
      <c r="J9" s="130">
        <v>14.44</v>
      </c>
      <c r="K9" s="121">
        <v>58.61</v>
      </c>
    </row>
    <row r="10" customFormat="1" spans="1:11">
      <c r="A10" s="119" t="s">
        <v>40</v>
      </c>
      <c r="B10" s="14">
        <v>5.06</v>
      </c>
      <c r="C10" s="14">
        <v>16.42</v>
      </c>
      <c r="D10" s="14">
        <v>7.14</v>
      </c>
      <c r="E10" s="39">
        <v>1.2997</v>
      </c>
      <c r="F10" s="14">
        <v>2.44</v>
      </c>
      <c r="G10" s="14">
        <v>47.74</v>
      </c>
      <c r="H10" s="14">
        <v>19.96</v>
      </c>
      <c r="I10" s="39">
        <v>1.3918</v>
      </c>
      <c r="J10" s="14">
        <v>-31.32</v>
      </c>
      <c r="K10" s="14">
        <v>26.91</v>
      </c>
    </row>
    <row r="11" customFormat="1" spans="1:11">
      <c r="A11" s="119" t="s">
        <v>41</v>
      </c>
      <c r="B11" s="14">
        <v>2.1</v>
      </c>
      <c r="C11" s="14">
        <v>5.77</v>
      </c>
      <c r="D11" s="14">
        <v>1.58</v>
      </c>
      <c r="E11" s="39">
        <v>2.65189873417721</v>
      </c>
      <c r="F11" s="14">
        <v>2.04</v>
      </c>
      <c r="G11" s="14">
        <v>5.69</v>
      </c>
      <c r="H11" s="14">
        <v>4.41</v>
      </c>
      <c r="I11" s="39">
        <v>0.290249433106576</v>
      </c>
      <c r="J11" s="14">
        <v>0.0799999999999992</v>
      </c>
      <c r="K11" s="14">
        <v>18.86</v>
      </c>
    </row>
    <row r="12" customFormat="1" spans="1:11">
      <c r="A12" s="119" t="s">
        <v>26</v>
      </c>
      <c r="B12" s="122">
        <f>SUM(B7:B11)</f>
        <v>354.2441</v>
      </c>
      <c r="C12" s="122">
        <f t="shared" ref="C12:K12" si="0">SUM(C7:C11)</f>
        <v>1022.7165</v>
      </c>
      <c r="D12" s="122">
        <f t="shared" si="0"/>
        <v>470.3062</v>
      </c>
      <c r="E12" s="123">
        <f>(C12-D12)/D12</f>
        <v>1.17457584016541</v>
      </c>
      <c r="F12" s="122">
        <f t="shared" si="0"/>
        <v>403.868</v>
      </c>
      <c r="G12" s="122">
        <f t="shared" si="0"/>
        <v>1090.1943</v>
      </c>
      <c r="H12" s="122">
        <f t="shared" si="0"/>
        <v>549.5433</v>
      </c>
      <c r="I12" s="123">
        <f>(G12-H12)/H12</f>
        <v>0.983818745492848</v>
      </c>
      <c r="J12" s="122">
        <f t="shared" si="0"/>
        <v>-67.4808</v>
      </c>
      <c r="K12" s="122">
        <f t="shared" si="0"/>
        <v>198.3901</v>
      </c>
    </row>
    <row r="13" ht="17" customHeight="1" spans="1:11">
      <c r="A13" s="63" t="s">
        <v>62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="91" customFormat="1" ht="17" customHeight="1" spans="1:11">
      <c r="A14" s="124" t="s">
        <v>63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</row>
    <row r="15" s="91" customFormat="1" ht="19" customHeight="1" spans="1:11">
      <c r="A15" s="124" t="s">
        <v>64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</row>
    <row r="16" spans="1:9">
      <c r="A16" s="8"/>
      <c r="B16" s="8"/>
      <c r="C16" s="8"/>
      <c r="D16" s="8"/>
      <c r="E16" s="8"/>
      <c r="F16" s="8"/>
      <c r="G16" s="8"/>
      <c r="H16" s="8"/>
      <c r="I16" s="8"/>
    </row>
    <row r="17" spans="1:9">
      <c r="A17" s="8"/>
      <c r="B17" s="8"/>
      <c r="C17" s="8"/>
      <c r="D17" s="8"/>
      <c r="E17" s="8"/>
      <c r="F17" s="8"/>
      <c r="G17" s="8"/>
      <c r="H17" s="8"/>
      <c r="I17" s="8"/>
    </row>
    <row r="18" ht="28" customHeight="1" spans="1:9">
      <c r="A18" s="77"/>
      <c r="B18" s="77"/>
      <c r="C18" s="77"/>
      <c r="D18" s="77"/>
      <c r="E18" s="77"/>
      <c r="F18" s="77"/>
      <c r="G18" s="77"/>
      <c r="H18" s="77"/>
      <c r="I18" s="77"/>
    </row>
  </sheetData>
  <mergeCells count="18">
    <mergeCell ref="A1:K1"/>
    <mergeCell ref="A2:C2"/>
    <mergeCell ref="A3:C3"/>
    <mergeCell ref="A4:C4"/>
    <mergeCell ref="D4:E4"/>
    <mergeCell ref="F4:G4"/>
    <mergeCell ref="H4:I4"/>
    <mergeCell ref="J4:K4"/>
    <mergeCell ref="B5:E5"/>
    <mergeCell ref="F5:I5"/>
    <mergeCell ref="A13:K13"/>
    <mergeCell ref="A14:K14"/>
    <mergeCell ref="A15:K15"/>
    <mergeCell ref="A16:I16"/>
    <mergeCell ref="A17:I17"/>
    <mergeCell ref="A18:I18"/>
    <mergeCell ref="J5:J6"/>
    <mergeCell ref="K5:K6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E39" sqref="E39"/>
    </sheetView>
  </sheetViews>
  <sheetFormatPr defaultColWidth="9" defaultRowHeight="13.5"/>
  <cols>
    <col min="1" max="1" width="27.625" customWidth="1"/>
    <col min="2" max="2" width="8.5" customWidth="1"/>
    <col min="3" max="3" width="11" customWidth="1"/>
    <col min="4" max="7" width="17.125" customWidth="1"/>
  </cols>
  <sheetData>
    <row r="1" customFormat="1" ht="29" customHeight="1" spans="1:10">
      <c r="A1" s="2"/>
      <c r="B1" s="2"/>
      <c r="C1" s="2"/>
      <c r="D1" s="2"/>
      <c r="E1" s="2"/>
      <c r="F1" s="2"/>
      <c r="G1" s="2"/>
      <c r="H1" s="3"/>
      <c r="I1" s="3"/>
      <c r="J1" s="3"/>
    </row>
    <row r="2" customFormat="1" ht="21" customHeight="1" spans="1:10">
      <c r="A2" s="4" t="s">
        <v>65</v>
      </c>
      <c r="B2" s="4"/>
      <c r="C2" s="4"/>
      <c r="D2" s="4"/>
      <c r="E2" s="5"/>
      <c r="F2" s="5"/>
      <c r="G2" s="5"/>
      <c r="H2" s="5"/>
      <c r="I2" s="5"/>
      <c r="J2" s="5"/>
    </row>
    <row r="3" customFormat="1" ht="19" customHeight="1" spans="1:6">
      <c r="A3" s="29" t="s">
        <v>66</v>
      </c>
      <c r="B3" s="29"/>
      <c r="C3" s="29"/>
      <c r="D3" s="29"/>
      <c r="E3" s="29"/>
      <c r="F3" s="29"/>
    </row>
    <row r="4" customFormat="1" ht="18" customHeight="1" spans="1:12">
      <c r="A4" s="64" t="s">
        <v>67</v>
      </c>
      <c r="B4" s="7" t="s">
        <v>68</v>
      </c>
      <c r="C4" s="92" t="s">
        <v>69</v>
      </c>
      <c r="D4" s="93" t="s">
        <v>70</v>
      </c>
      <c r="E4" s="93"/>
      <c r="F4" s="93" t="s">
        <v>71</v>
      </c>
      <c r="G4" s="93"/>
      <c r="H4" s="8"/>
      <c r="I4" s="8"/>
      <c r="J4" s="8"/>
      <c r="K4" s="8"/>
      <c r="L4" s="8"/>
    </row>
    <row r="5" customFormat="1" ht="20" customHeight="1" spans="1:12">
      <c r="A5" s="68"/>
      <c r="B5" s="7"/>
      <c r="C5" s="92"/>
      <c r="D5" s="94" t="s">
        <v>8</v>
      </c>
      <c r="E5" s="95" t="s">
        <v>72</v>
      </c>
      <c r="F5" s="94" t="s">
        <v>32</v>
      </c>
      <c r="G5" s="95" t="s">
        <v>73</v>
      </c>
      <c r="H5" s="8"/>
      <c r="I5" s="8"/>
      <c r="J5" s="8"/>
      <c r="K5" s="8"/>
      <c r="L5" s="8"/>
    </row>
    <row r="6" s="90" customFormat="1" ht="14.25" spans="1:12">
      <c r="A6" s="35" t="s">
        <v>74</v>
      </c>
      <c r="B6" s="10" t="s">
        <v>75</v>
      </c>
      <c r="C6" s="96" t="s">
        <v>76</v>
      </c>
      <c r="D6" s="97" t="s">
        <v>77</v>
      </c>
      <c r="E6" s="31">
        <v>2.94</v>
      </c>
      <c r="F6" s="98">
        <v>3.13</v>
      </c>
      <c r="G6" s="99">
        <f>E6-F6</f>
        <v>-0.19</v>
      </c>
      <c r="H6" s="100"/>
      <c r="I6" s="100"/>
      <c r="J6" s="100"/>
      <c r="K6" s="103"/>
      <c r="L6" s="103"/>
    </row>
    <row r="7" s="90" customFormat="1" ht="14.25" spans="1:12">
      <c r="A7" s="35" t="s">
        <v>78</v>
      </c>
      <c r="B7" s="10" t="s">
        <v>79</v>
      </c>
      <c r="C7" s="96">
        <v>26000</v>
      </c>
      <c r="D7" s="101">
        <v>11239</v>
      </c>
      <c r="E7" s="31">
        <v>27263</v>
      </c>
      <c r="F7" s="98">
        <v>21719</v>
      </c>
      <c r="G7" s="102">
        <f t="shared" ref="G7:G15" si="0">(E7-F7)/F7*100%</f>
        <v>0.255260371103642</v>
      </c>
      <c r="H7" s="103"/>
      <c r="I7" s="103"/>
      <c r="J7" s="103"/>
      <c r="K7" s="103"/>
      <c r="L7" s="103"/>
    </row>
    <row r="8" s="90" customFormat="1" ht="14.25" spans="1:12">
      <c r="A8" s="35" t="s">
        <v>80</v>
      </c>
      <c r="B8" s="10" t="s">
        <v>79</v>
      </c>
      <c r="C8" s="104">
        <v>30000</v>
      </c>
      <c r="D8" s="101">
        <v>8844</v>
      </c>
      <c r="E8" s="31">
        <v>28141</v>
      </c>
      <c r="F8" s="98">
        <v>27007</v>
      </c>
      <c r="G8" s="102">
        <f t="shared" si="0"/>
        <v>0.0419891139334247</v>
      </c>
      <c r="H8" s="105"/>
      <c r="I8" s="105"/>
      <c r="J8" s="105"/>
      <c r="K8" s="105"/>
      <c r="L8" s="105"/>
    </row>
    <row r="9" s="90" customFormat="1" ht="14.25" spans="1:12">
      <c r="A9" s="35" t="s">
        <v>81</v>
      </c>
      <c r="B9" s="10" t="s">
        <v>79</v>
      </c>
      <c r="C9" s="106"/>
      <c r="D9" s="101">
        <v>4983</v>
      </c>
      <c r="E9" s="31">
        <v>16779</v>
      </c>
      <c r="F9" s="98">
        <v>16365</v>
      </c>
      <c r="G9" s="102">
        <f t="shared" si="0"/>
        <v>0.0252978918423465</v>
      </c>
      <c r="H9" s="105"/>
      <c r="I9" s="105"/>
      <c r="J9" s="105"/>
      <c r="K9" s="105"/>
      <c r="L9" s="105"/>
    </row>
    <row r="10" s="90" customFormat="1" ht="14.25" spans="1:12">
      <c r="A10" s="35" t="s">
        <v>82</v>
      </c>
      <c r="B10" s="10" t="s">
        <v>79</v>
      </c>
      <c r="C10" s="107"/>
      <c r="D10" s="101">
        <v>3861</v>
      </c>
      <c r="E10" s="31">
        <v>11362</v>
      </c>
      <c r="F10" s="98">
        <v>10642</v>
      </c>
      <c r="G10" s="102">
        <f t="shared" si="0"/>
        <v>0.0676564555534674</v>
      </c>
      <c r="H10" s="105"/>
      <c r="I10" s="105"/>
      <c r="J10" s="105"/>
      <c r="K10" s="105"/>
      <c r="L10" s="105"/>
    </row>
    <row r="11" s="90" customFormat="1" ht="14.25" spans="1:12">
      <c r="A11" s="35" t="s">
        <v>83</v>
      </c>
      <c r="B11" s="10" t="s">
        <v>79</v>
      </c>
      <c r="C11" s="104">
        <v>60000</v>
      </c>
      <c r="D11" s="101">
        <v>19228</v>
      </c>
      <c r="E11" s="31">
        <v>63126</v>
      </c>
      <c r="F11" s="98">
        <v>65557</v>
      </c>
      <c r="G11" s="102">
        <f t="shared" si="0"/>
        <v>-0.0370822337812896</v>
      </c>
      <c r="H11" s="105"/>
      <c r="I11" s="105"/>
      <c r="J11" s="105"/>
      <c r="K11" s="105"/>
      <c r="L11" s="105"/>
    </row>
    <row r="12" s="90" customFormat="1" ht="14.25" spans="1:7">
      <c r="A12" s="35" t="s">
        <v>84</v>
      </c>
      <c r="B12" s="10" t="s">
        <v>79</v>
      </c>
      <c r="C12" s="106"/>
      <c r="D12" s="101">
        <v>10787</v>
      </c>
      <c r="E12" s="31">
        <v>36742</v>
      </c>
      <c r="F12" s="98">
        <v>38239</v>
      </c>
      <c r="G12" s="102">
        <f t="shared" si="0"/>
        <v>-0.0391485132979419</v>
      </c>
    </row>
    <row r="13" s="90" customFormat="1" ht="14.25" spans="1:7">
      <c r="A13" s="35" t="s">
        <v>85</v>
      </c>
      <c r="B13" s="10" t="s">
        <v>79</v>
      </c>
      <c r="C13" s="107"/>
      <c r="D13" s="101">
        <v>8441</v>
      </c>
      <c r="E13" s="31">
        <v>26384</v>
      </c>
      <c r="F13" s="98">
        <v>27318</v>
      </c>
      <c r="G13" s="102">
        <f t="shared" si="0"/>
        <v>-0.0341899114137199</v>
      </c>
    </row>
    <row r="14" s="90" customFormat="1" ht="14.25" spans="1:7">
      <c r="A14" s="108" t="s">
        <v>86</v>
      </c>
      <c r="B14" s="109" t="s">
        <v>87</v>
      </c>
      <c r="C14" s="96">
        <v>0.4</v>
      </c>
      <c r="D14" s="101">
        <v>0.1554</v>
      </c>
      <c r="E14" s="110">
        <v>0.3949</v>
      </c>
      <c r="F14" s="110">
        <v>0.4091</v>
      </c>
      <c r="G14" s="102">
        <f t="shared" si="0"/>
        <v>-0.0347103397702274</v>
      </c>
    </row>
    <row r="15" s="90" customFormat="1" ht="14.25" spans="1:8">
      <c r="A15" s="111" t="s">
        <v>88</v>
      </c>
      <c r="B15" s="109" t="s">
        <v>87</v>
      </c>
      <c r="C15" s="96">
        <v>4.2</v>
      </c>
      <c r="D15" s="101">
        <v>2.4489</v>
      </c>
      <c r="E15" s="31">
        <v>4.9265</v>
      </c>
      <c r="F15" s="98">
        <v>2.5414</v>
      </c>
      <c r="G15" s="102">
        <f t="shared" si="0"/>
        <v>0.938498465412765</v>
      </c>
      <c r="H15" s="105"/>
    </row>
    <row r="16" spans="1:8">
      <c r="A16" s="108" t="s">
        <v>89</v>
      </c>
      <c r="B16" s="112" t="s">
        <v>87</v>
      </c>
      <c r="C16" s="112">
        <v>20</v>
      </c>
      <c r="D16" s="113">
        <v>6.82</v>
      </c>
      <c r="E16" s="113">
        <v>17.32</v>
      </c>
      <c r="F16" s="113">
        <v>13.237</v>
      </c>
      <c r="G16" s="114">
        <f t="shared" ref="G16:G19" si="1">(E16-F16)/F16</f>
        <v>0.308453577094508</v>
      </c>
      <c r="H16" s="21"/>
    </row>
    <row r="17" s="91" customFormat="1" ht="16" customHeight="1" spans="1:8">
      <c r="A17" s="108" t="s">
        <v>90</v>
      </c>
      <c r="B17" s="115" t="s">
        <v>87</v>
      </c>
      <c r="C17" s="71">
        <v>24.37</v>
      </c>
      <c r="D17" s="41">
        <v>8.58</v>
      </c>
      <c r="E17" s="41">
        <v>19.43</v>
      </c>
      <c r="F17" s="41">
        <v>14.18</v>
      </c>
      <c r="G17" s="116">
        <v>0.37</v>
      </c>
      <c r="H17" s="48"/>
    </row>
    <row r="18" spans="1:8">
      <c r="A18" s="70" t="s">
        <v>91</v>
      </c>
      <c r="B18" s="71" t="s">
        <v>92</v>
      </c>
      <c r="C18" s="112">
        <v>30</v>
      </c>
      <c r="D18" s="113">
        <v>105</v>
      </c>
      <c r="E18" s="113">
        <v>143</v>
      </c>
      <c r="F18" s="113">
        <v>65</v>
      </c>
      <c r="G18" s="114">
        <f t="shared" si="1"/>
        <v>1.2</v>
      </c>
      <c r="H18" s="21"/>
    </row>
    <row r="19" spans="1:8">
      <c r="A19" s="70" t="s">
        <v>93</v>
      </c>
      <c r="B19" s="71" t="s">
        <v>92</v>
      </c>
      <c r="C19" s="112">
        <v>200</v>
      </c>
      <c r="D19" s="113">
        <v>101</v>
      </c>
      <c r="E19" s="113">
        <v>202</v>
      </c>
      <c r="F19" s="113">
        <v>121</v>
      </c>
      <c r="G19" s="114">
        <f t="shared" si="1"/>
        <v>0.669421487603306</v>
      </c>
      <c r="H19" s="21"/>
    </row>
    <row r="20" s="15" customFormat="1" ht="15" customHeight="1" spans="1:7">
      <c r="A20" s="117" t="s">
        <v>94</v>
      </c>
      <c r="B20" s="117"/>
      <c r="C20" s="117"/>
      <c r="D20" s="117"/>
      <c r="E20" s="117"/>
      <c r="F20" s="117"/>
      <c r="G20" s="117"/>
    </row>
    <row r="21" s="15" customFormat="1" ht="15" customHeight="1" spans="1:7">
      <c r="A21" s="117" t="s">
        <v>95</v>
      </c>
      <c r="B21" s="117"/>
      <c r="C21" s="117"/>
      <c r="D21" s="117"/>
      <c r="E21" s="117"/>
      <c r="F21" s="117"/>
      <c r="G21" s="117"/>
    </row>
    <row r="22" s="15" customFormat="1" ht="15" customHeight="1" spans="1:7">
      <c r="A22" s="117" t="s">
        <v>96</v>
      </c>
      <c r="B22" s="117"/>
      <c r="C22" s="117"/>
      <c r="D22" s="117"/>
      <c r="E22" s="117"/>
      <c r="F22" s="117"/>
      <c r="G22" s="117"/>
    </row>
    <row r="23" spans="1:7">
      <c r="A23" s="8"/>
      <c r="B23" s="8"/>
      <c r="C23" s="8"/>
      <c r="D23" s="8"/>
      <c r="E23" s="8"/>
      <c r="F23" s="8"/>
      <c r="G23" s="8"/>
    </row>
    <row r="24" spans="1:7">
      <c r="A24" s="8"/>
      <c r="B24" s="8"/>
      <c r="C24" s="8"/>
      <c r="D24" s="8"/>
      <c r="E24" s="8"/>
      <c r="F24" s="8"/>
      <c r="G24" s="8"/>
    </row>
    <row r="26" spans="2:2">
      <c r="B26" t="s">
        <v>97</v>
      </c>
    </row>
  </sheetData>
  <mergeCells count="14">
    <mergeCell ref="A1:G1"/>
    <mergeCell ref="A3:F3"/>
    <mergeCell ref="D4:E4"/>
    <mergeCell ref="F4:G4"/>
    <mergeCell ref="A20:G20"/>
    <mergeCell ref="A21:G21"/>
    <mergeCell ref="A22:G22"/>
    <mergeCell ref="A23:G23"/>
    <mergeCell ref="A24:G24"/>
    <mergeCell ref="A4:A5"/>
    <mergeCell ref="B4:B5"/>
    <mergeCell ref="C4:C5"/>
    <mergeCell ref="C8:C10"/>
    <mergeCell ref="C11:C13"/>
  </mergeCells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D11" sqref="D11"/>
    </sheetView>
  </sheetViews>
  <sheetFormatPr defaultColWidth="9" defaultRowHeight="13.5"/>
  <cols>
    <col min="1" max="1" width="38.5" customWidth="1"/>
    <col min="2" max="2" width="7.5" customWidth="1"/>
    <col min="3" max="5" width="13.125" customWidth="1"/>
    <col min="6" max="6" width="12.75" customWidth="1"/>
    <col min="7" max="7" width="12.875" customWidth="1"/>
  </cols>
  <sheetData>
    <row r="1" customFormat="1" ht="29" customHeight="1" spans="1:11">
      <c r="A1" s="2"/>
      <c r="B1" s="2"/>
      <c r="C1" s="2"/>
      <c r="D1" s="2"/>
      <c r="E1" s="2"/>
      <c r="F1" s="2"/>
      <c r="G1" s="2"/>
      <c r="H1" s="3"/>
      <c r="I1" s="3"/>
      <c r="J1" s="3"/>
      <c r="K1" s="3"/>
    </row>
    <row r="2" customFormat="1" ht="29" customHeight="1" spans="1:11">
      <c r="A2" s="4"/>
      <c r="B2" s="4"/>
      <c r="C2" s="4"/>
      <c r="D2" s="4"/>
      <c r="E2" s="4"/>
      <c r="F2" s="5"/>
      <c r="G2" s="5"/>
      <c r="H2" s="5"/>
      <c r="I2" s="5"/>
      <c r="J2" s="5"/>
      <c r="K2" s="5"/>
    </row>
    <row r="3" customFormat="1" ht="21" customHeight="1" spans="1:6">
      <c r="A3" s="29" t="s">
        <v>98</v>
      </c>
      <c r="B3" s="29"/>
      <c r="C3" s="29"/>
      <c r="D3" s="29"/>
      <c r="E3" s="29"/>
      <c r="F3" s="29"/>
    </row>
    <row r="4" customFormat="1" ht="18" customHeight="1" spans="1:10">
      <c r="A4" s="80" t="s">
        <v>67</v>
      </c>
      <c r="B4" s="80" t="s">
        <v>68</v>
      </c>
      <c r="C4" s="81" t="s">
        <v>69</v>
      </c>
      <c r="D4" s="82" t="s">
        <v>70</v>
      </c>
      <c r="E4" s="83"/>
      <c r="F4" s="82" t="s">
        <v>71</v>
      </c>
      <c r="G4" s="83"/>
      <c r="H4" s="84"/>
      <c r="I4" s="8"/>
      <c r="J4" s="8"/>
    </row>
    <row r="5" customFormat="1" ht="15" customHeight="1" spans="1:10">
      <c r="A5" s="85"/>
      <c r="B5" s="85"/>
      <c r="C5" s="86"/>
      <c r="D5" s="87" t="s">
        <v>8</v>
      </c>
      <c r="E5" s="87" t="s">
        <v>72</v>
      </c>
      <c r="F5" s="87" t="s">
        <v>32</v>
      </c>
      <c r="G5" s="87" t="s">
        <v>73</v>
      </c>
      <c r="H5" s="84"/>
      <c r="I5" s="8"/>
      <c r="J5" s="8"/>
    </row>
    <row r="6" customFormat="1" ht="25" customHeight="1" spans="1:10">
      <c r="A6" s="70" t="s">
        <v>99</v>
      </c>
      <c r="B6" s="71" t="s">
        <v>100</v>
      </c>
      <c r="C6" s="88">
        <v>300000</v>
      </c>
      <c r="D6" s="88">
        <v>196793</v>
      </c>
      <c r="E6" s="88">
        <v>383510</v>
      </c>
      <c r="F6" s="88">
        <v>396480</v>
      </c>
      <c r="G6" s="47">
        <v>-0.0327129</v>
      </c>
      <c r="H6" s="60"/>
      <c r="I6" s="21"/>
      <c r="J6" s="21"/>
    </row>
    <row r="7" ht="25" customHeight="1" spans="1:11">
      <c r="A7" s="70" t="s">
        <v>101</v>
      </c>
      <c r="B7" s="71" t="s">
        <v>87</v>
      </c>
      <c r="C7" s="88">
        <v>532.89</v>
      </c>
      <c r="D7" s="88">
        <v>15.1209</v>
      </c>
      <c r="E7" s="88">
        <v>559.3027</v>
      </c>
      <c r="F7" s="88">
        <v>515.7058</v>
      </c>
      <c r="G7" s="47">
        <v>0.0845383162260342</v>
      </c>
      <c r="H7" s="84"/>
      <c r="I7" s="8"/>
      <c r="J7" s="8"/>
      <c r="K7" s="8"/>
    </row>
    <row r="8" ht="25" customHeight="1" spans="1:11">
      <c r="A8" s="70" t="s">
        <v>102</v>
      </c>
      <c r="B8" s="71" t="s">
        <v>87</v>
      </c>
      <c r="C8" s="88">
        <v>352.32</v>
      </c>
      <c r="D8" s="88">
        <v>13.5765</v>
      </c>
      <c r="E8" s="88">
        <v>377.1571</v>
      </c>
      <c r="F8" s="88">
        <v>337.9424</v>
      </c>
      <c r="G8" s="47">
        <v>0.116039597280483</v>
      </c>
      <c r="H8" s="84"/>
      <c r="I8" s="8"/>
      <c r="J8" s="8"/>
      <c r="K8" s="8"/>
    </row>
    <row r="9" ht="25" customHeight="1" spans="1:8">
      <c r="A9" s="70" t="s">
        <v>103</v>
      </c>
      <c r="B9" s="71" t="s">
        <v>87</v>
      </c>
      <c r="C9" s="88">
        <v>336.1</v>
      </c>
      <c r="D9" s="88">
        <v>17.87</v>
      </c>
      <c r="E9" s="88">
        <v>392.02</v>
      </c>
      <c r="F9" s="88">
        <v>326.94</v>
      </c>
      <c r="G9" s="47">
        <v>0.19905793111886</v>
      </c>
      <c r="H9" s="1"/>
    </row>
    <row r="10" ht="25" customHeight="1" spans="1:8">
      <c r="A10" s="70" t="s">
        <v>104</v>
      </c>
      <c r="B10" s="71" t="s">
        <v>87</v>
      </c>
      <c r="C10" s="88">
        <v>286</v>
      </c>
      <c r="D10" s="88">
        <v>7</v>
      </c>
      <c r="E10" s="88">
        <v>293.26</v>
      </c>
      <c r="F10" s="88">
        <v>269.02</v>
      </c>
      <c r="G10" s="47">
        <v>0.0901</v>
      </c>
      <c r="H10" s="1"/>
    </row>
    <row r="11" ht="25" customHeight="1" spans="1:8">
      <c r="A11" s="70" t="s">
        <v>105</v>
      </c>
      <c r="B11" s="89" t="s">
        <v>87</v>
      </c>
      <c r="C11" s="88">
        <v>1069.6</v>
      </c>
      <c r="D11" s="88">
        <v>7.71</v>
      </c>
      <c r="E11" s="88">
        <v>1093.83</v>
      </c>
      <c r="F11" s="88">
        <v>1022.53</v>
      </c>
      <c r="G11" s="47">
        <v>0.0697</v>
      </c>
      <c r="H11" s="1"/>
    </row>
    <row r="12" spans="1:9">
      <c r="A12" s="78" t="s">
        <v>106</v>
      </c>
      <c r="B12" s="78"/>
      <c r="C12" s="78"/>
      <c r="D12" s="78"/>
      <c r="E12" s="78"/>
      <c r="F12" s="78"/>
      <c r="G12" s="78"/>
      <c r="H12" s="84"/>
      <c r="I12" s="8"/>
    </row>
    <row r="13" spans="1:11">
      <c r="A13" s="63" t="s">
        <v>107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pans="1:11">
      <c r="A14" s="63" t="s">
        <v>108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</row>
    <row r="15" spans="1:9">
      <c r="A15" s="63" t="s">
        <v>109</v>
      </c>
      <c r="B15" s="63"/>
      <c r="C15" s="63"/>
      <c r="D15" s="63"/>
      <c r="E15" s="63"/>
      <c r="F15" s="63"/>
      <c r="G15" s="63"/>
      <c r="H15" s="8"/>
      <c r="I15" s="8"/>
    </row>
    <row r="16" spans="1:9">
      <c r="A16" s="8"/>
      <c r="B16" s="8"/>
      <c r="C16" s="8"/>
      <c r="D16" s="8"/>
      <c r="E16" s="8"/>
      <c r="F16" s="8"/>
      <c r="G16" s="8"/>
      <c r="H16" s="8"/>
      <c r="I16" s="8"/>
    </row>
    <row r="17" spans="1:9">
      <c r="A17" s="8"/>
      <c r="B17" s="8"/>
      <c r="C17" s="8"/>
      <c r="D17" s="8"/>
      <c r="E17" s="8"/>
      <c r="F17" s="8"/>
      <c r="G17" s="8"/>
      <c r="H17" s="8"/>
      <c r="I17" s="8"/>
    </row>
    <row r="18" spans="1:9">
      <c r="A18" s="8"/>
      <c r="B18" s="8"/>
      <c r="C18" s="8"/>
      <c r="D18" s="8"/>
      <c r="E18" s="8"/>
      <c r="F18" s="8"/>
      <c r="G18" s="8"/>
      <c r="H18" s="8"/>
      <c r="I18" s="8"/>
    </row>
    <row r="20" spans="4:4">
      <c r="D20" t="s">
        <v>110</v>
      </c>
    </row>
  </sheetData>
  <mergeCells count="12">
    <mergeCell ref="A1:G1"/>
    <mergeCell ref="A2:C2"/>
    <mergeCell ref="A3:F3"/>
    <mergeCell ref="D4:E4"/>
    <mergeCell ref="F4:G4"/>
    <mergeCell ref="A12:G12"/>
    <mergeCell ref="A13:K13"/>
    <mergeCell ref="A14:K14"/>
    <mergeCell ref="A15:G15"/>
    <mergeCell ref="A4:A5"/>
    <mergeCell ref="B4:B5"/>
    <mergeCell ref="C4:C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pane ySplit="5" topLeftCell="A6" activePane="bottomLeft" state="frozen"/>
      <selection/>
      <selection pane="bottomLeft" activeCell="F29" sqref="F29"/>
    </sheetView>
  </sheetViews>
  <sheetFormatPr defaultColWidth="9" defaultRowHeight="13.5"/>
  <cols>
    <col min="1" max="1" width="36.125" customWidth="1"/>
    <col min="3" max="5" width="13.125" customWidth="1"/>
    <col min="6" max="6" width="12.75" customWidth="1"/>
    <col min="7" max="7" width="12.875" customWidth="1"/>
  </cols>
  <sheetData>
    <row r="1" customFormat="1" ht="29" customHeight="1" spans="1:11">
      <c r="A1" s="2"/>
      <c r="B1" s="2"/>
      <c r="C1" s="2"/>
      <c r="D1" s="2"/>
      <c r="E1" s="2"/>
      <c r="F1" s="2"/>
      <c r="G1" s="2"/>
      <c r="H1" s="3"/>
      <c r="I1" s="3"/>
      <c r="J1" s="3"/>
      <c r="K1" s="3"/>
    </row>
    <row r="2" customFormat="1" ht="29" customHeight="1" spans="1:11">
      <c r="A2" s="4"/>
      <c r="B2" s="4"/>
      <c r="C2" s="4"/>
      <c r="D2" s="4"/>
      <c r="E2" s="4"/>
      <c r="F2" s="5"/>
      <c r="G2" s="5"/>
      <c r="H2" s="5"/>
      <c r="I2" s="5"/>
      <c r="J2" s="5"/>
      <c r="K2" s="5"/>
    </row>
    <row r="3" customFormat="1" ht="29" customHeight="1" spans="1:6">
      <c r="A3" s="29" t="s">
        <v>111</v>
      </c>
      <c r="B3" s="29"/>
      <c r="C3" s="29"/>
      <c r="D3" s="29"/>
      <c r="E3" s="29"/>
      <c r="F3" s="29"/>
    </row>
    <row r="4" customFormat="1" ht="29" customHeight="1" spans="1:10">
      <c r="A4" s="64" t="s">
        <v>67</v>
      </c>
      <c r="B4" s="64" t="s">
        <v>68</v>
      </c>
      <c r="C4" s="65" t="s">
        <v>69</v>
      </c>
      <c r="D4" s="66" t="s">
        <v>70</v>
      </c>
      <c r="E4" s="67"/>
      <c r="F4" s="66" t="s">
        <v>71</v>
      </c>
      <c r="G4" s="67"/>
      <c r="H4" s="8"/>
      <c r="I4" s="8"/>
      <c r="J4" s="8"/>
    </row>
    <row r="5" customFormat="1" ht="29" customHeight="1" spans="1:10">
      <c r="A5" s="68"/>
      <c r="B5" s="68"/>
      <c r="C5" s="69"/>
      <c r="D5" s="7" t="s">
        <v>8</v>
      </c>
      <c r="E5" s="7" t="s">
        <v>72</v>
      </c>
      <c r="F5" s="7" t="s">
        <v>32</v>
      </c>
      <c r="G5" s="7" t="s">
        <v>112</v>
      </c>
      <c r="H5" s="8"/>
      <c r="I5" s="8"/>
      <c r="J5" s="8"/>
    </row>
    <row r="6" s="1" customFormat="1" ht="28" customHeight="1" spans="1:7">
      <c r="A6" s="70" t="s">
        <v>113</v>
      </c>
      <c r="B6" s="71" t="s">
        <v>79</v>
      </c>
      <c r="C6" s="72">
        <v>170000</v>
      </c>
      <c r="D6" s="51">
        <v>4575</v>
      </c>
      <c r="E6" s="51">
        <v>397949</v>
      </c>
      <c r="F6" s="51">
        <v>208795</v>
      </c>
      <c r="G6" s="47">
        <v>0.9059</v>
      </c>
    </row>
    <row r="7" s="1" customFormat="1" ht="28" customHeight="1" spans="1:7">
      <c r="A7" s="70" t="s">
        <v>114</v>
      </c>
      <c r="B7" s="71" t="s">
        <v>115</v>
      </c>
      <c r="C7" s="72">
        <v>5</v>
      </c>
      <c r="D7" s="72">
        <v>0</v>
      </c>
      <c r="E7" s="72">
        <v>0</v>
      </c>
      <c r="F7" s="45">
        <v>0</v>
      </c>
      <c r="G7" s="45">
        <v>0</v>
      </c>
    </row>
    <row r="8" s="1" customFormat="1" ht="28" customHeight="1" spans="1:7">
      <c r="A8" s="70" t="s">
        <v>116</v>
      </c>
      <c r="B8" s="71" t="s">
        <v>79</v>
      </c>
      <c r="C8" s="72">
        <v>20</v>
      </c>
      <c r="D8" s="72">
        <v>0</v>
      </c>
      <c r="E8" s="72">
        <v>0</v>
      </c>
      <c r="F8" s="45" t="s">
        <v>117</v>
      </c>
      <c r="G8" s="73"/>
    </row>
    <row r="9" s="1" customFormat="1" ht="28" customHeight="1" spans="1:7">
      <c r="A9" s="70" t="s">
        <v>118</v>
      </c>
      <c r="B9" s="71" t="s">
        <v>79</v>
      </c>
      <c r="C9" s="72">
        <v>50</v>
      </c>
      <c r="D9" s="72">
        <v>0</v>
      </c>
      <c r="E9" s="72">
        <v>0</v>
      </c>
      <c r="F9" s="45" t="s">
        <v>117</v>
      </c>
      <c r="G9" s="73"/>
    </row>
    <row r="10" ht="28" customHeight="1" spans="1:11">
      <c r="A10" s="70" t="s">
        <v>119</v>
      </c>
      <c r="B10" s="71" t="s">
        <v>75</v>
      </c>
      <c r="C10" s="72" t="s">
        <v>120</v>
      </c>
      <c r="D10" s="74" t="s">
        <v>121</v>
      </c>
      <c r="E10" s="75">
        <v>0.844</v>
      </c>
      <c r="F10" s="74" t="s">
        <v>121</v>
      </c>
      <c r="G10" s="39" t="s">
        <v>77</v>
      </c>
      <c r="H10" s="15"/>
      <c r="I10" s="8"/>
      <c r="J10" s="8"/>
      <c r="K10" s="8"/>
    </row>
    <row r="11" ht="28" customHeight="1" spans="1:11">
      <c r="A11" s="70" t="s">
        <v>122</v>
      </c>
      <c r="B11" s="71" t="s">
        <v>75</v>
      </c>
      <c r="C11" s="72" t="s">
        <v>123</v>
      </c>
      <c r="D11" s="74" t="s">
        <v>121</v>
      </c>
      <c r="E11" s="75">
        <v>0.6654</v>
      </c>
      <c r="F11" s="74" t="s">
        <v>121</v>
      </c>
      <c r="G11" s="39" t="s">
        <v>77</v>
      </c>
      <c r="H11" s="15"/>
      <c r="I11" s="8"/>
      <c r="J11" s="8"/>
      <c r="K11" s="8"/>
    </row>
    <row r="12" ht="28" customHeight="1" spans="1:11">
      <c r="A12" s="70" t="s">
        <v>124</v>
      </c>
      <c r="B12" s="71" t="s">
        <v>75</v>
      </c>
      <c r="C12" s="76" t="s">
        <v>125</v>
      </c>
      <c r="D12" s="76">
        <v>100</v>
      </c>
      <c r="E12" s="76">
        <v>100</v>
      </c>
      <c r="F12" s="76">
        <v>100</v>
      </c>
      <c r="G12" s="39" t="s">
        <v>77</v>
      </c>
      <c r="H12" s="77"/>
      <c r="I12" s="77"/>
      <c r="J12" s="77"/>
      <c r="K12" s="77"/>
    </row>
    <row r="13" spans="1:9">
      <c r="A13" s="78" t="s">
        <v>126</v>
      </c>
      <c r="B13" s="78"/>
      <c r="C13" s="78"/>
      <c r="D13" s="78"/>
      <c r="E13" s="78"/>
      <c r="F13" s="78"/>
      <c r="G13" s="78"/>
      <c r="H13" s="8"/>
      <c r="I13" s="8"/>
    </row>
    <row r="14" spans="1:7">
      <c r="A14" s="63" t="s">
        <v>127</v>
      </c>
      <c r="B14" s="63"/>
      <c r="C14" s="63"/>
      <c r="D14" s="63"/>
      <c r="E14" s="63"/>
      <c r="F14" s="63"/>
      <c r="G14" s="63"/>
    </row>
    <row r="15" spans="1:7">
      <c r="A15" s="63" t="s">
        <v>128</v>
      </c>
      <c r="B15" s="63"/>
      <c r="C15" s="63"/>
      <c r="D15" s="63"/>
      <c r="E15" s="63"/>
      <c r="F15" s="63"/>
      <c r="G15" s="63"/>
    </row>
    <row r="16" spans="1:7">
      <c r="A16" s="79"/>
      <c r="B16" s="79"/>
      <c r="C16" s="79"/>
      <c r="D16" s="79"/>
      <c r="E16" s="79"/>
      <c r="F16" s="79"/>
      <c r="G16" s="79"/>
    </row>
  </sheetData>
  <mergeCells count="12">
    <mergeCell ref="A1:G1"/>
    <mergeCell ref="A2:C2"/>
    <mergeCell ref="A3:F3"/>
    <mergeCell ref="D4:E4"/>
    <mergeCell ref="F4:G4"/>
    <mergeCell ref="A13:G13"/>
    <mergeCell ref="A14:G14"/>
    <mergeCell ref="A15:G15"/>
    <mergeCell ref="A16:G16"/>
    <mergeCell ref="A4:A5"/>
    <mergeCell ref="B4:B5"/>
    <mergeCell ref="C4:C5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6"/>
  <sheetViews>
    <sheetView workbookViewId="0">
      <pane xSplit="1" ySplit="4" topLeftCell="B118" activePane="bottomRight" state="frozen"/>
      <selection/>
      <selection pane="topRight"/>
      <selection pane="bottomLeft"/>
      <selection pane="bottomRight" activeCell="A134" sqref="$A134:$XFD134"/>
    </sheetView>
  </sheetViews>
  <sheetFormatPr defaultColWidth="9" defaultRowHeight="13.5"/>
  <cols>
    <col min="1" max="1" width="32.625" customWidth="1"/>
    <col min="2" max="2" width="7.25" customWidth="1"/>
    <col min="3" max="3" width="10" customWidth="1"/>
    <col min="4" max="4" width="10.75" customWidth="1"/>
    <col min="5" max="5" width="12.875" customWidth="1"/>
    <col min="6" max="6" width="12.5" customWidth="1"/>
    <col min="7" max="7" width="13.75"/>
    <col min="9" max="9" width="19"/>
    <col min="13" max="13" width="16.125" customWidth="1"/>
  </cols>
  <sheetData>
    <row r="1" customFormat="1" ht="30" customHeight="1" spans="1:8">
      <c r="A1" s="2"/>
      <c r="B1" s="2"/>
      <c r="C1" s="2"/>
      <c r="D1" s="2"/>
      <c r="E1" s="2"/>
      <c r="F1" s="2"/>
      <c r="G1" s="3"/>
      <c r="H1" s="3"/>
    </row>
    <row r="2" customFormat="1" ht="18" customHeight="1" spans="1:5">
      <c r="A2" s="29" t="s">
        <v>129</v>
      </c>
      <c r="B2" s="29"/>
      <c r="C2" s="29"/>
      <c r="D2" s="29"/>
      <c r="E2" s="29"/>
    </row>
    <row r="3" customFormat="1" ht="15" customHeight="1" spans="1:10">
      <c r="A3" s="30" t="s">
        <v>130</v>
      </c>
      <c r="B3" s="6" t="s">
        <v>131</v>
      </c>
      <c r="C3" s="31" t="s">
        <v>70</v>
      </c>
      <c r="D3" s="31"/>
      <c r="E3" s="31" t="s">
        <v>71</v>
      </c>
      <c r="F3" s="31"/>
      <c r="G3" s="8"/>
      <c r="H3" s="8"/>
      <c r="I3" s="8"/>
      <c r="J3" s="8"/>
    </row>
    <row r="4" customFormat="1" ht="16" customHeight="1" spans="1:10">
      <c r="A4" s="32"/>
      <c r="B4" s="6"/>
      <c r="C4" s="33" t="s">
        <v>8</v>
      </c>
      <c r="D4" s="34" t="s">
        <v>72</v>
      </c>
      <c r="E4" s="33" t="s">
        <v>32</v>
      </c>
      <c r="F4" s="34" t="s">
        <v>73</v>
      </c>
      <c r="G4" s="8"/>
      <c r="H4" s="8"/>
      <c r="I4" s="8"/>
      <c r="J4" s="8"/>
    </row>
    <row r="5" customFormat="1" ht="14.25" spans="1:10">
      <c r="A5" s="35" t="s">
        <v>132</v>
      </c>
      <c r="B5" s="36" t="s">
        <v>133</v>
      </c>
      <c r="C5" s="37">
        <v>10580</v>
      </c>
      <c r="D5" s="37">
        <v>37443</v>
      </c>
      <c r="E5" s="37">
        <v>16578</v>
      </c>
      <c r="F5" s="38">
        <v>1.26</v>
      </c>
      <c r="G5" s="13"/>
      <c r="H5" s="13"/>
      <c r="I5" s="48"/>
      <c r="J5" s="48"/>
    </row>
    <row r="6" customFormat="1" ht="14.25" spans="1:10">
      <c r="A6" s="35" t="s">
        <v>134</v>
      </c>
      <c r="B6" s="36" t="s">
        <v>135</v>
      </c>
      <c r="C6" s="37">
        <v>100</v>
      </c>
      <c r="D6" s="37">
        <v>100</v>
      </c>
      <c r="E6" s="37">
        <v>100</v>
      </c>
      <c r="F6" s="37">
        <v>0</v>
      </c>
      <c r="G6" s="27"/>
      <c r="H6" s="27"/>
      <c r="I6" s="48"/>
      <c r="J6" s="48"/>
    </row>
    <row r="7" customFormat="1" spans="1:10">
      <c r="A7" s="35" t="s">
        <v>136</v>
      </c>
      <c r="B7" s="6" t="s">
        <v>92</v>
      </c>
      <c r="C7" s="14">
        <v>0</v>
      </c>
      <c r="D7" s="14">
        <v>53</v>
      </c>
      <c r="E7" s="14">
        <v>43</v>
      </c>
      <c r="F7" s="39">
        <v>0.2326</v>
      </c>
      <c r="G7" s="27"/>
      <c r="H7" s="27"/>
      <c r="I7" s="48"/>
      <c r="J7" s="48"/>
    </row>
    <row r="8" s="28" customFormat="1" spans="1:10">
      <c r="A8" s="40" t="s">
        <v>137</v>
      </c>
      <c r="B8" s="10" t="s">
        <v>92</v>
      </c>
      <c r="C8" s="41">
        <v>0</v>
      </c>
      <c r="D8" s="14">
        <v>29</v>
      </c>
      <c r="E8" s="14">
        <v>28</v>
      </c>
      <c r="F8" s="42">
        <v>0.03</v>
      </c>
      <c r="G8" s="43"/>
      <c r="H8" s="43"/>
      <c r="I8" s="49"/>
      <c r="J8" s="49"/>
    </row>
    <row r="9" customFormat="1" spans="1:10">
      <c r="A9" s="35" t="s">
        <v>138</v>
      </c>
      <c r="B9" s="6" t="s">
        <v>79</v>
      </c>
      <c r="C9" s="44">
        <v>7402</v>
      </c>
      <c r="D9" s="45">
        <v>13568</v>
      </c>
      <c r="E9" s="46">
        <v>19237</v>
      </c>
      <c r="F9" s="47">
        <f t="shared" ref="F9:F13" si="0">D9/E9-1</f>
        <v>-0.294692519623642</v>
      </c>
      <c r="G9" s="21"/>
      <c r="H9" s="21"/>
      <c r="I9" s="21"/>
      <c r="J9" s="21"/>
    </row>
    <row r="10" customFormat="1" spans="1:10">
      <c r="A10" s="35" t="s">
        <v>139</v>
      </c>
      <c r="B10" s="6" t="s">
        <v>79</v>
      </c>
      <c r="C10" s="44">
        <v>5733</v>
      </c>
      <c r="D10" s="45">
        <v>10731</v>
      </c>
      <c r="E10" s="46">
        <v>16411</v>
      </c>
      <c r="F10" s="47">
        <f t="shared" si="0"/>
        <v>-0.346109316921577</v>
      </c>
      <c r="G10" s="21"/>
      <c r="H10" s="21"/>
      <c r="I10" s="21"/>
      <c r="J10" s="21"/>
    </row>
    <row r="11" customFormat="1" spans="1:10">
      <c r="A11" s="9" t="s">
        <v>140</v>
      </c>
      <c r="B11" s="6" t="s">
        <v>79</v>
      </c>
      <c r="C11" s="44">
        <v>0</v>
      </c>
      <c r="D11" s="45">
        <v>152</v>
      </c>
      <c r="E11" s="46">
        <v>453</v>
      </c>
      <c r="F11" s="47">
        <f t="shared" si="0"/>
        <v>-0.664459161147903</v>
      </c>
      <c r="G11" s="21"/>
      <c r="H11" s="21"/>
      <c r="I11" s="21"/>
      <c r="J11" s="21"/>
    </row>
    <row r="12" customFormat="1" spans="1:10">
      <c r="A12" s="9" t="s">
        <v>141</v>
      </c>
      <c r="B12" s="6" t="s">
        <v>79</v>
      </c>
      <c r="C12" s="44">
        <v>29</v>
      </c>
      <c r="D12" s="45">
        <v>1023</v>
      </c>
      <c r="E12" s="46">
        <v>1511</v>
      </c>
      <c r="F12" s="47">
        <f t="shared" si="0"/>
        <v>-0.322964923891463</v>
      </c>
      <c r="G12" s="21"/>
      <c r="H12" s="21"/>
      <c r="I12" s="21"/>
      <c r="J12" s="21"/>
    </row>
    <row r="13" customFormat="1" spans="1:10">
      <c r="A13" s="9" t="s">
        <v>142</v>
      </c>
      <c r="B13" s="6" t="s">
        <v>79</v>
      </c>
      <c r="C13" s="44">
        <v>847</v>
      </c>
      <c r="D13" s="45">
        <v>959</v>
      </c>
      <c r="E13" s="46">
        <v>1158</v>
      </c>
      <c r="F13" s="47">
        <f t="shared" si="0"/>
        <v>-0.171848013816926</v>
      </c>
      <c r="G13" s="21"/>
      <c r="H13" s="21"/>
      <c r="I13" s="21"/>
      <c r="J13" s="21"/>
    </row>
    <row r="14" customFormat="1" spans="1:10">
      <c r="A14" s="9" t="s">
        <v>143</v>
      </c>
      <c r="B14" s="6" t="s">
        <v>79</v>
      </c>
      <c r="C14" s="44">
        <v>0</v>
      </c>
      <c r="D14" s="45">
        <v>0</v>
      </c>
      <c r="E14" s="46">
        <v>322</v>
      </c>
      <c r="F14" s="47" t="s">
        <v>144</v>
      </c>
      <c r="G14" s="21"/>
      <c r="H14" s="21"/>
      <c r="I14" s="21"/>
      <c r="J14" s="21"/>
    </row>
    <row r="15" customFormat="1" spans="1:10">
      <c r="A15" s="9" t="s">
        <v>145</v>
      </c>
      <c r="B15" s="6" t="s">
        <v>79</v>
      </c>
      <c r="C15" s="44">
        <v>2413</v>
      </c>
      <c r="D15" s="45">
        <v>3680</v>
      </c>
      <c r="E15" s="46">
        <v>7183</v>
      </c>
      <c r="F15" s="47">
        <f t="shared" ref="F15:F26" si="1">D15/E15-1</f>
        <v>-0.487679242656272</v>
      </c>
      <c r="G15" s="21"/>
      <c r="H15" s="21"/>
      <c r="I15" s="21"/>
      <c r="J15" s="21"/>
    </row>
    <row r="16" customFormat="1" spans="1:10">
      <c r="A16" s="9" t="s">
        <v>146</v>
      </c>
      <c r="B16" s="6" t="s">
        <v>79</v>
      </c>
      <c r="C16" s="44">
        <v>4113</v>
      </c>
      <c r="D16" s="45">
        <v>7754</v>
      </c>
      <c r="E16" s="46">
        <v>8610</v>
      </c>
      <c r="F16" s="47">
        <f t="shared" si="1"/>
        <v>-0.0994192799070848</v>
      </c>
      <c r="G16" s="21"/>
      <c r="H16" s="21"/>
      <c r="I16" s="21"/>
      <c r="J16" s="21"/>
    </row>
    <row r="17" customFormat="1" spans="1:10">
      <c r="A17" s="9" t="s">
        <v>147</v>
      </c>
      <c r="B17" s="6" t="s">
        <v>148</v>
      </c>
      <c r="C17" s="44">
        <v>91</v>
      </c>
      <c r="D17" s="45">
        <v>492</v>
      </c>
      <c r="E17" s="45">
        <v>815</v>
      </c>
      <c r="F17" s="47">
        <f t="shared" si="1"/>
        <v>-0.396319018404908</v>
      </c>
      <c r="G17" s="21"/>
      <c r="H17" s="21"/>
      <c r="I17" s="21"/>
      <c r="J17" s="21"/>
    </row>
    <row r="18" customFormat="1" ht="12" customHeight="1" spans="1:6">
      <c r="A18" s="9" t="s">
        <v>149</v>
      </c>
      <c r="B18" s="6" t="s">
        <v>148</v>
      </c>
      <c r="C18" s="44">
        <v>8</v>
      </c>
      <c r="D18" s="45">
        <v>34</v>
      </c>
      <c r="E18" s="45">
        <v>84</v>
      </c>
      <c r="F18" s="47">
        <f t="shared" si="1"/>
        <v>-0.595238095238095</v>
      </c>
    </row>
    <row r="19" customFormat="1" ht="12" customHeight="1" spans="1:6">
      <c r="A19" s="9" t="s">
        <v>150</v>
      </c>
      <c r="B19" s="6" t="s">
        <v>148</v>
      </c>
      <c r="C19" s="44">
        <v>10</v>
      </c>
      <c r="D19" s="45">
        <v>40</v>
      </c>
      <c r="E19" s="45">
        <v>26</v>
      </c>
      <c r="F19" s="47">
        <f t="shared" si="1"/>
        <v>0.538461538461539</v>
      </c>
    </row>
    <row r="20" customFormat="1" ht="12" customHeight="1" spans="1:6">
      <c r="A20" s="9" t="s">
        <v>151</v>
      </c>
      <c r="B20" s="6" t="s">
        <v>148</v>
      </c>
      <c r="C20" s="44">
        <v>18</v>
      </c>
      <c r="D20" s="45">
        <v>33</v>
      </c>
      <c r="E20" s="45">
        <v>42</v>
      </c>
      <c r="F20" s="47">
        <f t="shared" si="1"/>
        <v>-0.214285714285714</v>
      </c>
    </row>
    <row r="21" customFormat="1" ht="12" customHeight="1" spans="1:6">
      <c r="A21" s="9" t="s">
        <v>152</v>
      </c>
      <c r="B21" s="6" t="s">
        <v>148</v>
      </c>
      <c r="C21" s="44">
        <v>2</v>
      </c>
      <c r="D21" s="45">
        <v>42</v>
      </c>
      <c r="E21" s="45">
        <v>20</v>
      </c>
      <c r="F21" s="47">
        <f t="shared" si="1"/>
        <v>1.1</v>
      </c>
    </row>
    <row r="22" customFormat="1" ht="12" customHeight="1" spans="1:6">
      <c r="A22" s="9" t="s">
        <v>153</v>
      </c>
      <c r="B22" s="6" t="s">
        <v>148</v>
      </c>
      <c r="C22" s="44">
        <v>6</v>
      </c>
      <c r="D22" s="45">
        <v>91</v>
      </c>
      <c r="E22" s="45">
        <v>66</v>
      </c>
      <c r="F22" s="47">
        <f t="shared" si="1"/>
        <v>0.378787878787879</v>
      </c>
    </row>
    <row r="23" customFormat="1" ht="12" customHeight="1" spans="1:6">
      <c r="A23" s="9" t="s">
        <v>154</v>
      </c>
      <c r="B23" s="6" t="s">
        <v>148</v>
      </c>
      <c r="C23" s="44">
        <v>11</v>
      </c>
      <c r="D23" s="45">
        <v>27</v>
      </c>
      <c r="E23" s="45">
        <v>32</v>
      </c>
      <c r="F23" s="47">
        <f t="shared" si="1"/>
        <v>-0.15625</v>
      </c>
    </row>
    <row r="24" customFormat="1" ht="12" customHeight="1" spans="1:6">
      <c r="A24" s="9" t="s">
        <v>155</v>
      </c>
      <c r="B24" s="6" t="s">
        <v>148</v>
      </c>
      <c r="C24" s="44">
        <v>2</v>
      </c>
      <c r="D24" s="45">
        <v>5</v>
      </c>
      <c r="E24" s="45">
        <v>15</v>
      </c>
      <c r="F24" s="47">
        <f t="shared" si="1"/>
        <v>-0.666666666666667</v>
      </c>
    </row>
    <row r="25" customFormat="1" ht="12" customHeight="1" spans="1:6">
      <c r="A25" s="9" t="s">
        <v>156</v>
      </c>
      <c r="B25" s="6" t="s">
        <v>148</v>
      </c>
      <c r="C25" s="44">
        <v>3</v>
      </c>
      <c r="D25" s="45">
        <v>12</v>
      </c>
      <c r="E25" s="45">
        <v>5</v>
      </c>
      <c r="F25" s="47">
        <f t="shared" si="1"/>
        <v>1.4</v>
      </c>
    </row>
    <row r="26" customFormat="1" ht="12" customHeight="1" spans="1:6">
      <c r="A26" s="9" t="s">
        <v>157</v>
      </c>
      <c r="B26" s="6" t="s">
        <v>148</v>
      </c>
      <c r="C26" s="44">
        <v>1</v>
      </c>
      <c r="D26" s="45">
        <v>3</v>
      </c>
      <c r="E26" s="45">
        <v>2</v>
      </c>
      <c r="F26" s="47">
        <f t="shared" si="1"/>
        <v>0.5</v>
      </c>
    </row>
    <row r="27" customFormat="1" ht="12" customHeight="1" spans="1:6">
      <c r="A27" s="9" t="s">
        <v>158</v>
      </c>
      <c r="B27" s="6" t="s">
        <v>148</v>
      </c>
      <c r="C27" s="44">
        <v>0</v>
      </c>
      <c r="D27" s="45">
        <v>0</v>
      </c>
      <c r="E27" s="45">
        <v>0</v>
      </c>
      <c r="F27" s="47" t="s">
        <v>144</v>
      </c>
    </row>
    <row r="28" customFormat="1" ht="12" customHeight="1" spans="1:6">
      <c r="A28" s="9" t="s">
        <v>159</v>
      </c>
      <c r="B28" s="6" t="s">
        <v>148</v>
      </c>
      <c r="C28" s="44">
        <v>4</v>
      </c>
      <c r="D28" s="45">
        <v>5</v>
      </c>
      <c r="E28" s="45">
        <v>44</v>
      </c>
      <c r="F28" s="47">
        <f t="shared" ref="F28:F42" si="2">D28/E28-1</f>
        <v>-0.886363636363636</v>
      </c>
    </row>
    <row r="29" customFormat="1" ht="12" customHeight="1" spans="1:6">
      <c r="A29" s="9" t="s">
        <v>160</v>
      </c>
      <c r="B29" s="6" t="s">
        <v>148</v>
      </c>
      <c r="C29" s="44">
        <v>0</v>
      </c>
      <c r="D29" s="45">
        <v>12</v>
      </c>
      <c r="E29" s="45">
        <v>24</v>
      </c>
      <c r="F29" s="47">
        <f t="shared" si="2"/>
        <v>-0.5</v>
      </c>
    </row>
    <row r="30" customFormat="1" ht="12" customHeight="1" spans="1:6">
      <c r="A30" s="9" t="s">
        <v>161</v>
      </c>
      <c r="B30" s="6" t="s">
        <v>148</v>
      </c>
      <c r="C30" s="44">
        <v>0</v>
      </c>
      <c r="D30" s="45">
        <v>0</v>
      </c>
      <c r="E30" s="45">
        <v>5</v>
      </c>
      <c r="F30" s="47" t="s">
        <v>144</v>
      </c>
    </row>
    <row r="31" customFormat="1" ht="12" customHeight="1" spans="1:6">
      <c r="A31" s="9" t="s">
        <v>162</v>
      </c>
      <c r="B31" s="6" t="s">
        <v>148</v>
      </c>
      <c r="C31" s="44">
        <v>9</v>
      </c>
      <c r="D31" s="45">
        <v>14</v>
      </c>
      <c r="E31" s="45">
        <v>25</v>
      </c>
      <c r="F31" s="47">
        <f t="shared" si="2"/>
        <v>-0.44</v>
      </c>
    </row>
    <row r="32" customFormat="1" ht="12" customHeight="1" spans="1:6">
      <c r="A32" s="9" t="s">
        <v>163</v>
      </c>
      <c r="B32" s="6" t="s">
        <v>148</v>
      </c>
      <c r="C32" s="44">
        <v>18</v>
      </c>
      <c r="D32" s="45">
        <v>169</v>
      </c>
      <c r="E32" s="45">
        <v>415</v>
      </c>
      <c r="F32" s="47">
        <f t="shared" si="2"/>
        <v>-0.592771084337349</v>
      </c>
    </row>
    <row r="33" customFormat="1" ht="12" customHeight="1" spans="1:6">
      <c r="A33" s="9" t="s">
        <v>164</v>
      </c>
      <c r="B33" s="6" t="s">
        <v>148</v>
      </c>
      <c r="C33" s="44">
        <v>0</v>
      </c>
      <c r="D33" s="45">
        <v>6</v>
      </c>
      <c r="E33" s="45">
        <v>10</v>
      </c>
      <c r="F33" s="47">
        <f t="shared" si="2"/>
        <v>-0.4</v>
      </c>
    </row>
    <row r="34" spans="1:6">
      <c r="A34" s="9" t="s">
        <v>165</v>
      </c>
      <c r="B34" s="6" t="s">
        <v>92</v>
      </c>
      <c r="C34" s="44">
        <v>68544</v>
      </c>
      <c r="D34" s="45">
        <v>278579</v>
      </c>
      <c r="E34" s="45">
        <v>168812</v>
      </c>
      <c r="F34" s="47">
        <f t="shared" si="2"/>
        <v>0.650232210980262</v>
      </c>
    </row>
    <row r="35" spans="1:6">
      <c r="A35" s="9" t="s">
        <v>166</v>
      </c>
      <c r="B35" s="6" t="s">
        <v>92</v>
      </c>
      <c r="C35" s="44">
        <v>2387</v>
      </c>
      <c r="D35" s="45">
        <v>25238</v>
      </c>
      <c r="E35" s="45">
        <v>9924</v>
      </c>
      <c r="F35" s="47">
        <f t="shared" si="2"/>
        <v>1.54312777106006</v>
      </c>
    </row>
    <row r="36" spans="1:6">
      <c r="A36" s="9" t="s">
        <v>150</v>
      </c>
      <c r="B36" s="6" t="s">
        <v>92</v>
      </c>
      <c r="C36" s="44">
        <v>1634</v>
      </c>
      <c r="D36" s="45">
        <v>21362</v>
      </c>
      <c r="E36" s="45">
        <v>8857</v>
      </c>
      <c r="F36" s="47">
        <f t="shared" si="2"/>
        <v>1.41187761092921</v>
      </c>
    </row>
    <row r="37" spans="1:6">
      <c r="A37" s="9" t="s">
        <v>151</v>
      </c>
      <c r="B37" s="6" t="s">
        <v>92</v>
      </c>
      <c r="C37" s="44">
        <v>1339</v>
      </c>
      <c r="D37" s="45">
        <v>8011</v>
      </c>
      <c r="E37" s="45">
        <v>6052</v>
      </c>
      <c r="F37" s="47">
        <f t="shared" si="2"/>
        <v>0.323694646397885</v>
      </c>
    </row>
    <row r="38" spans="1:6">
      <c r="A38" s="9" t="s">
        <v>152</v>
      </c>
      <c r="B38" s="6" t="s">
        <v>92</v>
      </c>
      <c r="C38" s="44">
        <v>756</v>
      </c>
      <c r="D38" s="45">
        <v>3286</v>
      </c>
      <c r="E38" s="45">
        <v>7044</v>
      </c>
      <c r="F38" s="47">
        <f t="shared" si="2"/>
        <v>-0.533503691084611</v>
      </c>
    </row>
    <row r="39" spans="1:6">
      <c r="A39" s="9" t="s">
        <v>153</v>
      </c>
      <c r="B39" s="6" t="s">
        <v>92</v>
      </c>
      <c r="C39" s="44">
        <v>3270</v>
      </c>
      <c r="D39" s="45">
        <v>11104</v>
      </c>
      <c r="E39" s="45">
        <v>15012</v>
      </c>
      <c r="F39" s="47">
        <f t="shared" si="2"/>
        <v>-0.260325073274714</v>
      </c>
    </row>
    <row r="40" spans="1:6">
      <c r="A40" s="9" t="s">
        <v>154</v>
      </c>
      <c r="B40" s="6" t="s">
        <v>92</v>
      </c>
      <c r="C40" s="44">
        <v>4073</v>
      </c>
      <c r="D40" s="45">
        <v>21956</v>
      </c>
      <c r="E40" s="45">
        <v>10631</v>
      </c>
      <c r="F40" s="47">
        <f t="shared" si="2"/>
        <v>1.06528078261688</v>
      </c>
    </row>
    <row r="41" spans="1:6">
      <c r="A41" s="9" t="s">
        <v>155</v>
      </c>
      <c r="B41" s="6" t="s">
        <v>92</v>
      </c>
      <c r="C41" s="44">
        <v>11150</v>
      </c>
      <c r="D41" s="45">
        <v>29728</v>
      </c>
      <c r="E41" s="45">
        <v>21812</v>
      </c>
      <c r="F41" s="47">
        <f t="shared" si="2"/>
        <v>0.362919493856593</v>
      </c>
    </row>
    <row r="42" spans="1:6">
      <c r="A42" s="9" t="s">
        <v>156</v>
      </c>
      <c r="B42" s="6" t="s">
        <v>92</v>
      </c>
      <c r="C42" s="44">
        <v>12243</v>
      </c>
      <c r="D42" s="45">
        <v>56324</v>
      </c>
      <c r="E42" s="45">
        <v>12611</v>
      </c>
      <c r="F42" s="47">
        <f t="shared" si="2"/>
        <v>3.46625961462215</v>
      </c>
    </row>
    <row r="43" spans="1:6">
      <c r="A43" s="9" t="s">
        <v>157</v>
      </c>
      <c r="B43" s="6" t="s">
        <v>92</v>
      </c>
      <c r="C43" s="44">
        <v>0</v>
      </c>
      <c r="D43" s="45">
        <v>0</v>
      </c>
      <c r="E43" s="45">
        <v>0</v>
      </c>
      <c r="F43" s="47" t="s">
        <v>144</v>
      </c>
    </row>
    <row r="44" spans="1:6">
      <c r="A44" s="9" t="s">
        <v>158</v>
      </c>
      <c r="B44" s="6" t="s">
        <v>92</v>
      </c>
      <c r="C44" s="44">
        <v>0</v>
      </c>
      <c r="D44" s="45">
        <v>0</v>
      </c>
      <c r="E44" s="45">
        <v>0</v>
      </c>
      <c r="F44" s="47" t="s">
        <v>144</v>
      </c>
    </row>
    <row r="45" spans="1:6">
      <c r="A45" s="9" t="s">
        <v>159</v>
      </c>
      <c r="B45" s="6" t="s">
        <v>92</v>
      </c>
      <c r="C45" s="44">
        <v>9118</v>
      </c>
      <c r="D45" s="45">
        <v>33884</v>
      </c>
      <c r="E45" s="45">
        <v>12605</v>
      </c>
      <c r="F45" s="47">
        <f t="shared" ref="F45:F60" si="3">D45/E45-1</f>
        <v>1.68813962713209</v>
      </c>
    </row>
    <row r="46" spans="1:6">
      <c r="A46" s="9" t="s">
        <v>160</v>
      </c>
      <c r="B46" s="6" t="s">
        <v>92</v>
      </c>
      <c r="C46" s="44">
        <v>2524</v>
      </c>
      <c r="D46" s="45">
        <v>8289</v>
      </c>
      <c r="E46" s="45">
        <v>8383</v>
      </c>
      <c r="F46" s="47">
        <f t="shared" si="3"/>
        <v>-0.0112131695097221</v>
      </c>
    </row>
    <row r="47" spans="1:6">
      <c r="A47" s="9" t="s">
        <v>161</v>
      </c>
      <c r="B47" s="6" t="s">
        <v>92</v>
      </c>
      <c r="C47" s="44">
        <v>4459</v>
      </c>
      <c r="D47" s="45">
        <v>14576</v>
      </c>
      <c r="E47" s="45">
        <v>11308</v>
      </c>
      <c r="F47" s="47">
        <f t="shared" si="3"/>
        <v>0.288998938804386</v>
      </c>
    </row>
    <row r="48" spans="1:6">
      <c r="A48" s="9" t="s">
        <v>162</v>
      </c>
      <c r="B48" s="6" t="s">
        <v>92</v>
      </c>
      <c r="C48" s="44">
        <v>2539</v>
      </c>
      <c r="D48" s="45">
        <v>7298</v>
      </c>
      <c r="E48" s="45">
        <v>14186</v>
      </c>
      <c r="F48" s="47">
        <f t="shared" si="3"/>
        <v>-0.485549132947977</v>
      </c>
    </row>
    <row r="49" spans="1:6">
      <c r="A49" s="9" t="s">
        <v>163</v>
      </c>
      <c r="B49" s="6" t="s">
        <v>92</v>
      </c>
      <c r="C49" s="44">
        <v>6175</v>
      </c>
      <c r="D49" s="45">
        <v>22226</v>
      </c>
      <c r="E49" s="45">
        <v>26297</v>
      </c>
      <c r="F49" s="47">
        <f t="shared" si="3"/>
        <v>-0.154808533292771</v>
      </c>
    </row>
    <row r="50" spans="1:6">
      <c r="A50" s="9" t="s">
        <v>167</v>
      </c>
      <c r="B50" s="6" t="s">
        <v>92</v>
      </c>
      <c r="C50" s="44">
        <v>6877</v>
      </c>
      <c r="D50" s="45">
        <v>15297</v>
      </c>
      <c r="E50" s="45">
        <v>4090</v>
      </c>
      <c r="F50" s="47">
        <f t="shared" si="3"/>
        <v>2.740097799511</v>
      </c>
    </row>
    <row r="51" spans="1:6">
      <c r="A51" s="9" t="s">
        <v>168</v>
      </c>
      <c r="B51" s="6" t="s">
        <v>100</v>
      </c>
      <c r="C51" s="44">
        <v>38239</v>
      </c>
      <c r="D51" s="45">
        <v>144665</v>
      </c>
      <c r="E51" s="45">
        <v>105416</v>
      </c>
      <c r="F51" s="47">
        <f t="shared" si="3"/>
        <v>0.372324884268043</v>
      </c>
    </row>
    <row r="52" spans="1:6">
      <c r="A52" s="9" t="s">
        <v>169</v>
      </c>
      <c r="B52" s="6" t="s">
        <v>100</v>
      </c>
      <c r="C52" s="44">
        <v>21912</v>
      </c>
      <c r="D52" s="45">
        <v>50114</v>
      </c>
      <c r="E52" s="45">
        <v>33683</v>
      </c>
      <c r="F52" s="47">
        <f t="shared" si="3"/>
        <v>0.487812843274055</v>
      </c>
    </row>
    <row r="53" spans="1:6">
      <c r="A53" s="9" t="s">
        <v>170</v>
      </c>
      <c r="B53" s="6" t="s">
        <v>100</v>
      </c>
      <c r="C53" s="44">
        <v>407</v>
      </c>
      <c r="D53" s="45">
        <v>2416</v>
      </c>
      <c r="E53" s="45">
        <v>3126</v>
      </c>
      <c r="F53" s="47">
        <f t="shared" si="3"/>
        <v>-0.227127319257837</v>
      </c>
    </row>
    <row r="54" spans="1:6">
      <c r="A54" s="9" t="s">
        <v>150</v>
      </c>
      <c r="B54" s="6" t="s">
        <v>100</v>
      </c>
      <c r="C54" s="44">
        <v>606</v>
      </c>
      <c r="D54" s="45">
        <v>8543</v>
      </c>
      <c r="E54" s="45">
        <v>3964</v>
      </c>
      <c r="F54" s="47">
        <f t="shared" si="3"/>
        <v>1.15514631685167</v>
      </c>
    </row>
    <row r="55" spans="1:6">
      <c r="A55" s="9" t="s">
        <v>151</v>
      </c>
      <c r="B55" s="6" t="s">
        <v>100</v>
      </c>
      <c r="C55" s="44">
        <v>905</v>
      </c>
      <c r="D55" s="45">
        <v>5684</v>
      </c>
      <c r="E55" s="45">
        <v>4794</v>
      </c>
      <c r="F55" s="47">
        <f t="shared" si="3"/>
        <v>0.185648727576137</v>
      </c>
    </row>
    <row r="56" spans="1:6">
      <c r="A56" s="9" t="s">
        <v>152</v>
      </c>
      <c r="B56" s="6" t="s">
        <v>100</v>
      </c>
      <c r="C56" s="44">
        <v>622</v>
      </c>
      <c r="D56" s="45">
        <v>2569</v>
      </c>
      <c r="E56" s="45">
        <v>3222</v>
      </c>
      <c r="F56" s="47">
        <f t="shared" si="3"/>
        <v>-0.202669149596524</v>
      </c>
    </row>
    <row r="57" spans="1:6">
      <c r="A57" s="9" t="s">
        <v>153</v>
      </c>
      <c r="B57" s="6" t="s">
        <v>100</v>
      </c>
      <c r="C57" s="44">
        <v>2390</v>
      </c>
      <c r="D57" s="45">
        <v>8791</v>
      </c>
      <c r="E57" s="45">
        <v>11285</v>
      </c>
      <c r="F57" s="47">
        <f t="shared" si="3"/>
        <v>-0.22100132919805</v>
      </c>
    </row>
    <row r="58" spans="1:6">
      <c r="A58" s="9" t="s">
        <v>154</v>
      </c>
      <c r="B58" s="6" t="s">
        <v>100</v>
      </c>
      <c r="C58" s="44">
        <v>1885</v>
      </c>
      <c r="D58" s="45">
        <v>10859</v>
      </c>
      <c r="E58" s="45">
        <v>4904</v>
      </c>
      <c r="F58" s="47">
        <f t="shared" si="3"/>
        <v>1.21431484502447</v>
      </c>
    </row>
    <row r="59" spans="1:6">
      <c r="A59" s="9" t="s">
        <v>155</v>
      </c>
      <c r="B59" s="6" t="s">
        <v>100</v>
      </c>
      <c r="C59" s="44">
        <v>8000</v>
      </c>
      <c r="D59" s="45">
        <v>22450</v>
      </c>
      <c r="E59" s="45">
        <v>18706</v>
      </c>
      <c r="F59" s="47">
        <f t="shared" si="3"/>
        <v>0.200149684593179</v>
      </c>
    </row>
    <row r="60" spans="1:6">
      <c r="A60" s="9" t="s">
        <v>156</v>
      </c>
      <c r="B60" s="6" t="s">
        <v>100</v>
      </c>
      <c r="C60" s="44">
        <v>5661</v>
      </c>
      <c r="D60" s="45">
        <v>24182</v>
      </c>
      <c r="E60" s="45">
        <v>3691</v>
      </c>
      <c r="F60" s="47">
        <f t="shared" si="3"/>
        <v>5.55161202926036</v>
      </c>
    </row>
    <row r="61" spans="1:6">
      <c r="A61" s="9" t="s">
        <v>157</v>
      </c>
      <c r="B61" s="6" t="s">
        <v>100</v>
      </c>
      <c r="C61" s="44">
        <v>0</v>
      </c>
      <c r="D61" s="45">
        <v>0</v>
      </c>
      <c r="E61" s="45">
        <v>0</v>
      </c>
      <c r="F61" s="47" t="s">
        <v>144</v>
      </c>
    </row>
    <row r="62" spans="1:6">
      <c r="A62" s="9" t="s">
        <v>158</v>
      </c>
      <c r="B62" s="6" t="s">
        <v>100</v>
      </c>
      <c r="C62" s="44">
        <v>0</v>
      </c>
      <c r="D62" s="45">
        <v>0</v>
      </c>
      <c r="E62" s="45">
        <v>0</v>
      </c>
      <c r="F62" s="47" t="s">
        <v>144</v>
      </c>
    </row>
    <row r="63" spans="1:6">
      <c r="A63" s="9" t="s">
        <v>159</v>
      </c>
      <c r="B63" s="6" t="s">
        <v>100</v>
      </c>
      <c r="C63" s="44">
        <v>6104</v>
      </c>
      <c r="D63" s="45">
        <v>22750</v>
      </c>
      <c r="E63" s="45">
        <v>8459</v>
      </c>
      <c r="F63" s="47">
        <f t="shared" ref="F63:F79" si="4">D63/E63-1</f>
        <v>1.68944319659534</v>
      </c>
    </row>
    <row r="64" spans="1:6">
      <c r="A64" s="9" t="s">
        <v>160</v>
      </c>
      <c r="B64" s="6" t="s">
        <v>100</v>
      </c>
      <c r="C64" s="44">
        <v>1803</v>
      </c>
      <c r="D64" s="45">
        <v>5927</v>
      </c>
      <c r="E64" s="45">
        <v>6305</v>
      </c>
      <c r="F64" s="47">
        <f t="shared" si="4"/>
        <v>-0.0599524187153053</v>
      </c>
    </row>
    <row r="65" spans="1:6">
      <c r="A65" s="9" t="s">
        <v>161</v>
      </c>
      <c r="B65" s="6" t="s">
        <v>100</v>
      </c>
      <c r="C65" s="44">
        <v>2393</v>
      </c>
      <c r="D65" s="45">
        <v>7514</v>
      </c>
      <c r="E65" s="45">
        <v>7470</v>
      </c>
      <c r="F65" s="47">
        <f t="shared" si="4"/>
        <v>0.00589022757697455</v>
      </c>
    </row>
    <row r="66" spans="1:6">
      <c r="A66" s="9" t="s">
        <v>162</v>
      </c>
      <c r="B66" s="6" t="s">
        <v>100</v>
      </c>
      <c r="C66" s="44">
        <v>2351</v>
      </c>
      <c r="D66" s="45">
        <v>6745</v>
      </c>
      <c r="E66" s="45">
        <v>8853</v>
      </c>
      <c r="F66" s="47">
        <f t="shared" si="4"/>
        <v>-0.238111374675251</v>
      </c>
    </row>
    <row r="67" spans="1:6">
      <c r="A67" s="9" t="s">
        <v>163</v>
      </c>
      <c r="B67" s="6" t="s">
        <v>100</v>
      </c>
      <c r="C67" s="44">
        <v>3864</v>
      </c>
      <c r="D67" s="45">
        <v>14456</v>
      </c>
      <c r="E67" s="45">
        <v>17907</v>
      </c>
      <c r="F67" s="47">
        <f t="shared" si="4"/>
        <v>-0.192717931535154</v>
      </c>
    </row>
    <row r="68" spans="1:6">
      <c r="A68" s="9" t="s">
        <v>167</v>
      </c>
      <c r="B68" s="6" t="s">
        <v>100</v>
      </c>
      <c r="C68" s="44">
        <v>1248</v>
      </c>
      <c r="D68" s="45">
        <v>1779</v>
      </c>
      <c r="E68" s="45">
        <v>2730</v>
      </c>
      <c r="F68" s="47">
        <f t="shared" si="4"/>
        <v>-0.348351648351648</v>
      </c>
    </row>
    <row r="69" spans="1:6">
      <c r="A69" s="9" t="s">
        <v>171</v>
      </c>
      <c r="B69" s="6" t="s">
        <v>100</v>
      </c>
      <c r="C69" s="44">
        <v>17823</v>
      </c>
      <c r="D69" s="45">
        <v>71666</v>
      </c>
      <c r="E69" s="45">
        <v>46139</v>
      </c>
      <c r="F69" s="47">
        <f t="shared" si="4"/>
        <v>0.553262966254145</v>
      </c>
    </row>
    <row r="70" customFormat="1" spans="1:6">
      <c r="A70" s="9" t="s">
        <v>172</v>
      </c>
      <c r="B70" s="6" t="s">
        <v>100</v>
      </c>
      <c r="C70" s="44">
        <v>8655</v>
      </c>
      <c r="D70" s="45">
        <v>35594</v>
      </c>
      <c r="E70" s="45">
        <v>21815</v>
      </c>
      <c r="F70" s="47">
        <f t="shared" si="4"/>
        <v>0.631629612651845</v>
      </c>
    </row>
    <row r="71" customFormat="1" spans="1:6">
      <c r="A71" s="9" t="s">
        <v>173</v>
      </c>
      <c r="B71" s="6" t="s">
        <v>100</v>
      </c>
      <c r="C71" s="44">
        <v>3690</v>
      </c>
      <c r="D71" s="45">
        <v>16769</v>
      </c>
      <c r="E71" s="45">
        <v>16912</v>
      </c>
      <c r="F71" s="47">
        <f t="shared" si="4"/>
        <v>-0.00845553453169345</v>
      </c>
    </row>
    <row r="72" customFormat="1" spans="1:6">
      <c r="A72" s="9" t="s">
        <v>170</v>
      </c>
      <c r="B72" s="6" t="s">
        <v>100</v>
      </c>
      <c r="C72" s="44">
        <v>245</v>
      </c>
      <c r="D72" s="45">
        <v>1831</v>
      </c>
      <c r="E72" s="45">
        <v>1997</v>
      </c>
      <c r="F72" s="47">
        <f t="shared" si="4"/>
        <v>-0.0831246870305459</v>
      </c>
    </row>
    <row r="73" customFormat="1" spans="1:6">
      <c r="A73" s="9" t="s">
        <v>150</v>
      </c>
      <c r="B73" s="6" t="s">
        <v>100</v>
      </c>
      <c r="C73" s="44">
        <v>232</v>
      </c>
      <c r="D73" s="45">
        <v>639</v>
      </c>
      <c r="E73" s="45">
        <v>687</v>
      </c>
      <c r="F73" s="47">
        <f t="shared" si="4"/>
        <v>-0.0698689956331878</v>
      </c>
    </row>
    <row r="74" customFormat="1" spans="1:6">
      <c r="A74" s="9" t="s">
        <v>151</v>
      </c>
      <c r="B74" s="6" t="s">
        <v>100</v>
      </c>
      <c r="C74" s="44">
        <v>373</v>
      </c>
      <c r="D74" s="45">
        <v>3134</v>
      </c>
      <c r="E74" s="45">
        <v>2011</v>
      </c>
      <c r="F74" s="47">
        <f t="shared" si="4"/>
        <v>0.558428642466435</v>
      </c>
    </row>
    <row r="75" customFormat="1" spans="1:6">
      <c r="A75" s="9" t="s">
        <v>152</v>
      </c>
      <c r="B75" s="6" t="s">
        <v>100</v>
      </c>
      <c r="C75" s="44">
        <v>541</v>
      </c>
      <c r="D75" s="45">
        <v>1878</v>
      </c>
      <c r="E75" s="45">
        <v>1497</v>
      </c>
      <c r="F75" s="47">
        <f t="shared" si="4"/>
        <v>0.254509018036072</v>
      </c>
    </row>
    <row r="76" customFormat="1" spans="1:6">
      <c r="A76" s="9" t="s">
        <v>153</v>
      </c>
      <c r="B76" s="6" t="s">
        <v>100</v>
      </c>
      <c r="C76" s="44">
        <v>855</v>
      </c>
      <c r="D76" s="45">
        <v>3628</v>
      </c>
      <c r="E76" s="45">
        <v>5603</v>
      </c>
      <c r="F76" s="47">
        <f t="shared" si="4"/>
        <v>-0.35248973764055</v>
      </c>
    </row>
    <row r="77" customFormat="1" spans="1:6">
      <c r="A77" s="9" t="s">
        <v>154</v>
      </c>
      <c r="B77" s="6" t="s">
        <v>100</v>
      </c>
      <c r="C77" s="44">
        <v>101</v>
      </c>
      <c r="D77" s="45">
        <v>3255</v>
      </c>
      <c r="E77" s="45">
        <v>1514</v>
      </c>
      <c r="F77" s="47">
        <f t="shared" si="4"/>
        <v>1.14993394980185</v>
      </c>
    </row>
    <row r="78" customFormat="1" spans="1:6">
      <c r="A78" s="9" t="s">
        <v>155</v>
      </c>
      <c r="B78" s="6" t="s">
        <v>100</v>
      </c>
      <c r="C78" s="44">
        <v>2906</v>
      </c>
      <c r="D78" s="45">
        <v>8112</v>
      </c>
      <c r="E78" s="45">
        <v>7206</v>
      </c>
      <c r="F78" s="47">
        <f t="shared" si="4"/>
        <v>0.125728559533722</v>
      </c>
    </row>
    <row r="79" customFormat="1" spans="1:6">
      <c r="A79" s="9" t="s">
        <v>156</v>
      </c>
      <c r="B79" s="6" t="s">
        <v>100</v>
      </c>
      <c r="C79" s="44">
        <v>5661</v>
      </c>
      <c r="D79" s="45">
        <v>24182</v>
      </c>
      <c r="E79" s="45">
        <v>3691</v>
      </c>
      <c r="F79" s="47">
        <f t="shared" si="4"/>
        <v>5.55161202926036</v>
      </c>
    </row>
    <row r="80" customFormat="1" spans="1:6">
      <c r="A80" s="9" t="s">
        <v>157</v>
      </c>
      <c r="B80" s="6" t="s">
        <v>100</v>
      </c>
      <c r="C80" s="44">
        <v>0</v>
      </c>
      <c r="D80" s="45">
        <v>0</v>
      </c>
      <c r="E80" s="45">
        <v>0</v>
      </c>
      <c r="F80" s="47" t="s">
        <v>144</v>
      </c>
    </row>
    <row r="81" customFormat="1" spans="1:6">
      <c r="A81" s="9" t="s">
        <v>158</v>
      </c>
      <c r="B81" s="6" t="s">
        <v>100</v>
      </c>
      <c r="C81" s="44">
        <v>0</v>
      </c>
      <c r="D81" s="45">
        <v>0</v>
      </c>
      <c r="E81" s="45">
        <v>0</v>
      </c>
      <c r="F81" s="47" t="s">
        <v>144</v>
      </c>
    </row>
    <row r="82" customFormat="1" spans="1:6">
      <c r="A82" s="9" t="s">
        <v>159</v>
      </c>
      <c r="B82" s="6" t="s">
        <v>100</v>
      </c>
      <c r="C82" s="44">
        <v>1831</v>
      </c>
      <c r="D82" s="45">
        <v>6756</v>
      </c>
      <c r="E82" s="45">
        <v>1880</v>
      </c>
      <c r="F82" s="47">
        <f t="shared" ref="F82:F96" si="5">D82/E82-1</f>
        <v>2.5936170212766</v>
      </c>
    </row>
    <row r="83" customFormat="1" spans="1:6">
      <c r="A83" s="9" t="s">
        <v>160</v>
      </c>
      <c r="B83" s="6" t="s">
        <v>100</v>
      </c>
      <c r="C83" s="44">
        <v>418</v>
      </c>
      <c r="D83" s="45">
        <v>2093</v>
      </c>
      <c r="E83" s="45">
        <v>1916</v>
      </c>
      <c r="F83" s="47">
        <f t="shared" si="5"/>
        <v>0.0923799582463465</v>
      </c>
    </row>
    <row r="84" customFormat="1" spans="1:6">
      <c r="A84" s="9" t="s">
        <v>161</v>
      </c>
      <c r="B84" s="6" t="s">
        <v>100</v>
      </c>
      <c r="C84" s="44">
        <v>1849</v>
      </c>
      <c r="D84" s="45">
        <v>5256</v>
      </c>
      <c r="E84" s="45">
        <v>5517</v>
      </c>
      <c r="F84" s="47">
        <f t="shared" si="5"/>
        <v>-0.0473083197389886</v>
      </c>
    </row>
    <row r="85" customFormat="1" spans="1:6">
      <c r="A85" s="9" t="s">
        <v>162</v>
      </c>
      <c r="B85" s="6" t="s">
        <v>100</v>
      </c>
      <c r="C85" s="44">
        <v>1351</v>
      </c>
      <c r="D85" s="45">
        <v>4463</v>
      </c>
      <c r="E85" s="45">
        <v>5249</v>
      </c>
      <c r="F85" s="47">
        <f t="shared" si="5"/>
        <v>-0.149742808153934</v>
      </c>
    </row>
    <row r="86" customFormat="1" spans="1:6">
      <c r="A86" s="9" t="s">
        <v>163</v>
      </c>
      <c r="B86" s="6" t="s">
        <v>100</v>
      </c>
      <c r="C86" s="44">
        <v>1259</v>
      </c>
      <c r="D86" s="45">
        <v>5909</v>
      </c>
      <c r="E86" s="45">
        <v>6951</v>
      </c>
      <c r="F86" s="47">
        <f t="shared" si="5"/>
        <v>-0.149906488275068</v>
      </c>
    </row>
    <row r="87" customFormat="1" spans="1:6">
      <c r="A87" s="9" t="s">
        <v>167</v>
      </c>
      <c r="B87" s="6" t="s">
        <v>100</v>
      </c>
      <c r="C87" s="44">
        <v>201</v>
      </c>
      <c r="D87" s="45">
        <v>530</v>
      </c>
      <c r="E87" s="45">
        <v>419</v>
      </c>
      <c r="F87" s="47">
        <f t="shared" si="5"/>
        <v>0.26491646778043</v>
      </c>
    </row>
    <row r="88" customFormat="1" spans="1:6">
      <c r="A88" s="9" t="s">
        <v>174</v>
      </c>
      <c r="B88" s="6" t="s">
        <v>100</v>
      </c>
      <c r="C88" s="44">
        <v>2213</v>
      </c>
      <c r="D88" s="45">
        <v>9138</v>
      </c>
      <c r="E88" s="45">
        <v>9731</v>
      </c>
      <c r="F88" s="47">
        <f t="shared" si="5"/>
        <v>-0.0609392662624602</v>
      </c>
    </row>
    <row r="89" customFormat="1" spans="1:6">
      <c r="A89" s="9" t="s">
        <v>170</v>
      </c>
      <c r="B89" s="6" t="s">
        <v>100</v>
      </c>
      <c r="C89" s="44">
        <v>114</v>
      </c>
      <c r="D89" s="45">
        <v>183</v>
      </c>
      <c r="E89" s="45">
        <v>150</v>
      </c>
      <c r="F89" s="47">
        <f t="shared" si="5"/>
        <v>0.22</v>
      </c>
    </row>
    <row r="90" customFormat="1" spans="1:6">
      <c r="A90" s="9" t="s">
        <v>150</v>
      </c>
      <c r="B90" s="6" t="s">
        <v>100</v>
      </c>
      <c r="C90" s="44">
        <v>1</v>
      </c>
      <c r="D90" s="45">
        <v>16</v>
      </c>
      <c r="E90" s="45">
        <v>22</v>
      </c>
      <c r="F90" s="47">
        <f t="shared" si="5"/>
        <v>-0.272727272727273</v>
      </c>
    </row>
    <row r="91" customFormat="1" spans="1:6">
      <c r="A91" s="9" t="s">
        <v>151</v>
      </c>
      <c r="B91" s="6" t="s">
        <v>100</v>
      </c>
      <c r="C91" s="44">
        <v>160</v>
      </c>
      <c r="D91" s="45">
        <v>688</v>
      </c>
      <c r="E91" s="45">
        <v>126</v>
      </c>
      <c r="F91" s="47">
        <f t="shared" si="5"/>
        <v>4.46031746031746</v>
      </c>
    </row>
    <row r="92" customFormat="1" spans="1:6">
      <c r="A92" s="9" t="s">
        <v>152</v>
      </c>
      <c r="B92" s="6" t="s">
        <v>100</v>
      </c>
      <c r="C92" s="44">
        <v>0</v>
      </c>
      <c r="D92" s="45">
        <v>189</v>
      </c>
      <c r="E92" s="45">
        <v>192</v>
      </c>
      <c r="F92" s="47">
        <f t="shared" si="5"/>
        <v>-0.015625</v>
      </c>
    </row>
    <row r="93" customFormat="1" spans="1:6">
      <c r="A93" s="9" t="s">
        <v>153</v>
      </c>
      <c r="B93" s="6" t="s">
        <v>100</v>
      </c>
      <c r="C93" s="44">
        <v>113</v>
      </c>
      <c r="D93" s="45">
        <v>977</v>
      </c>
      <c r="E93" s="45">
        <v>130</v>
      </c>
      <c r="F93" s="47">
        <f t="shared" si="5"/>
        <v>6.51538461538462</v>
      </c>
    </row>
    <row r="94" customFormat="1" spans="1:6">
      <c r="A94" s="9" t="s">
        <v>154</v>
      </c>
      <c r="B94" s="6" t="s">
        <v>100</v>
      </c>
      <c r="C94" s="44">
        <v>64</v>
      </c>
      <c r="D94" s="45">
        <v>364</v>
      </c>
      <c r="E94" s="45">
        <v>156</v>
      </c>
      <c r="F94" s="47">
        <f t="shared" si="5"/>
        <v>1.33333333333333</v>
      </c>
    </row>
    <row r="95" customFormat="1" spans="1:6">
      <c r="A95" s="9" t="s">
        <v>155</v>
      </c>
      <c r="B95" s="6" t="s">
        <v>100</v>
      </c>
      <c r="C95" s="44">
        <v>18</v>
      </c>
      <c r="D95" s="45">
        <v>199</v>
      </c>
      <c r="E95" s="45">
        <v>9</v>
      </c>
      <c r="F95" s="47">
        <f t="shared" si="5"/>
        <v>21.1111111111111</v>
      </c>
    </row>
    <row r="96" customFormat="1" spans="1:6">
      <c r="A96" s="9" t="s">
        <v>156</v>
      </c>
      <c r="B96" s="6" t="s">
        <v>100</v>
      </c>
      <c r="C96" s="44">
        <v>309</v>
      </c>
      <c r="D96" s="45">
        <v>971</v>
      </c>
      <c r="E96" s="45">
        <v>566</v>
      </c>
      <c r="F96" s="47">
        <f t="shared" si="5"/>
        <v>0.715547703180212</v>
      </c>
    </row>
    <row r="97" customFormat="1" spans="1:6">
      <c r="A97" s="9" t="s">
        <v>157</v>
      </c>
      <c r="B97" s="6" t="s">
        <v>100</v>
      </c>
      <c r="C97" s="44">
        <v>0</v>
      </c>
      <c r="D97" s="45">
        <v>0</v>
      </c>
      <c r="E97" s="45">
        <v>0</v>
      </c>
      <c r="F97" s="47" t="s">
        <v>144</v>
      </c>
    </row>
    <row r="98" customFormat="1" spans="1:6">
      <c r="A98" s="9" t="s">
        <v>158</v>
      </c>
      <c r="B98" s="6" t="s">
        <v>100</v>
      </c>
      <c r="C98" s="44">
        <v>0</v>
      </c>
      <c r="D98" s="45">
        <v>0</v>
      </c>
      <c r="E98" s="45">
        <v>0</v>
      </c>
      <c r="F98" s="47" t="s">
        <v>144</v>
      </c>
    </row>
    <row r="99" customFormat="1" spans="1:6">
      <c r="A99" s="9" t="s">
        <v>159</v>
      </c>
      <c r="B99" s="6" t="s">
        <v>100</v>
      </c>
      <c r="C99" s="44">
        <v>15</v>
      </c>
      <c r="D99" s="45">
        <v>1009</v>
      </c>
      <c r="E99" s="45">
        <v>2370</v>
      </c>
      <c r="F99" s="47">
        <f t="shared" ref="F99:F106" si="6">D99/E99-1</f>
        <v>-0.574261603375527</v>
      </c>
    </row>
    <row r="100" customFormat="1" spans="1:6">
      <c r="A100" s="9" t="s">
        <v>160</v>
      </c>
      <c r="B100" s="6" t="s">
        <v>100</v>
      </c>
      <c r="C100" s="44">
        <v>0</v>
      </c>
      <c r="D100" s="45">
        <v>274</v>
      </c>
      <c r="E100" s="45">
        <v>1966</v>
      </c>
      <c r="F100" s="47">
        <f t="shared" si="6"/>
        <v>-0.860630722278739</v>
      </c>
    </row>
    <row r="101" customFormat="1" spans="1:6">
      <c r="A101" s="9" t="s">
        <v>161</v>
      </c>
      <c r="B101" s="6" t="s">
        <v>100</v>
      </c>
      <c r="C101" s="44">
        <v>483</v>
      </c>
      <c r="D101" s="45">
        <v>1145</v>
      </c>
      <c r="E101" s="45">
        <v>370</v>
      </c>
      <c r="F101" s="47">
        <f t="shared" si="6"/>
        <v>2.09459459459459</v>
      </c>
    </row>
    <row r="102" customFormat="1" spans="1:14">
      <c r="A102" s="9" t="s">
        <v>162</v>
      </c>
      <c r="B102" s="6" t="s">
        <v>100</v>
      </c>
      <c r="C102" s="44">
        <v>248</v>
      </c>
      <c r="D102" s="45">
        <v>1311</v>
      </c>
      <c r="E102" s="45">
        <v>360</v>
      </c>
      <c r="F102" s="47">
        <f t="shared" si="6"/>
        <v>2.64166666666667</v>
      </c>
      <c r="G102" s="21"/>
      <c r="H102" s="21"/>
      <c r="I102" s="21"/>
      <c r="J102" s="21"/>
      <c r="K102" s="21"/>
      <c r="L102" s="21"/>
      <c r="M102" s="21"/>
      <c r="N102" s="21"/>
    </row>
    <row r="103" customFormat="1" ht="18.75" spans="1:14">
      <c r="A103" s="9" t="s">
        <v>163</v>
      </c>
      <c r="B103" s="6" t="s">
        <v>100</v>
      </c>
      <c r="C103" s="44">
        <v>688</v>
      </c>
      <c r="D103" s="45">
        <v>1812</v>
      </c>
      <c r="E103" s="45">
        <v>3314</v>
      </c>
      <c r="F103" s="47">
        <f t="shared" si="6"/>
        <v>-0.453228726614363</v>
      </c>
      <c r="G103" s="21"/>
      <c r="H103" s="50"/>
      <c r="I103" s="50"/>
      <c r="J103" s="50"/>
      <c r="K103" s="56"/>
      <c r="L103" s="50"/>
      <c r="M103" s="57"/>
      <c r="N103" s="21"/>
    </row>
    <row r="104" s="1" customFormat="1" ht="18.75" spans="1:14">
      <c r="A104" s="40" t="s">
        <v>175</v>
      </c>
      <c r="B104" s="36" t="s">
        <v>100</v>
      </c>
      <c r="C104" s="51">
        <v>4575</v>
      </c>
      <c r="D104" s="51">
        <v>397949</v>
      </c>
      <c r="E104" s="51">
        <v>208795</v>
      </c>
      <c r="F104" s="47">
        <v>0.9059</v>
      </c>
      <c r="G104" s="52"/>
      <c r="H104" s="53"/>
      <c r="I104" s="53"/>
      <c r="J104" s="53"/>
      <c r="K104" s="58"/>
      <c r="L104" s="53"/>
      <c r="M104" s="59"/>
      <c r="N104" s="60"/>
    </row>
    <row r="105" s="1" customFormat="1" ht="30" customHeight="1" spans="1:14">
      <c r="A105" s="40" t="s">
        <v>176</v>
      </c>
      <c r="B105" s="36" t="s">
        <v>79</v>
      </c>
      <c r="C105" s="44">
        <v>373</v>
      </c>
      <c r="D105" s="45">
        <v>801</v>
      </c>
      <c r="E105" s="54">
        <v>106</v>
      </c>
      <c r="F105" s="47">
        <f>D105/E105-1</f>
        <v>6.55660377358491</v>
      </c>
      <c r="G105" s="52"/>
      <c r="H105" s="53"/>
      <c r="I105" s="53"/>
      <c r="J105" s="53"/>
      <c r="K105" s="58"/>
      <c r="L105" s="53"/>
      <c r="M105" s="59"/>
      <c r="N105" s="60"/>
    </row>
    <row r="106" s="1" customFormat="1" ht="30" customHeight="1" spans="1:14">
      <c r="A106" s="40" t="s">
        <v>177</v>
      </c>
      <c r="B106" s="36" t="s">
        <v>79</v>
      </c>
      <c r="C106" s="44">
        <v>1760</v>
      </c>
      <c r="D106" s="45">
        <v>3636</v>
      </c>
      <c r="E106" s="54">
        <v>486</v>
      </c>
      <c r="F106" s="47">
        <f>D106/E106-1</f>
        <v>6.48148148148148</v>
      </c>
      <c r="G106" s="52"/>
      <c r="H106" s="53"/>
      <c r="I106" s="53"/>
      <c r="J106" s="53"/>
      <c r="K106" s="58"/>
      <c r="L106" s="53"/>
      <c r="M106" s="59"/>
      <c r="N106" s="60"/>
    </row>
    <row r="107" s="1" customFormat="1" ht="18.75" spans="1:9">
      <c r="A107" s="40" t="s">
        <v>178</v>
      </c>
      <c r="B107" s="36" t="s">
        <v>100</v>
      </c>
      <c r="C107" s="44">
        <v>1687</v>
      </c>
      <c r="D107" s="44">
        <v>391779</v>
      </c>
      <c r="E107" s="44">
        <v>207713</v>
      </c>
      <c r="F107" s="47">
        <v>0.8862</v>
      </c>
      <c r="G107" s="52"/>
      <c r="I107" s="53"/>
    </row>
    <row r="108" spans="1:6">
      <c r="A108" s="40" t="s">
        <v>179</v>
      </c>
      <c r="B108" s="36" t="s">
        <v>180</v>
      </c>
      <c r="C108" s="44">
        <v>9</v>
      </c>
      <c r="D108" s="44">
        <v>50</v>
      </c>
      <c r="E108" s="44">
        <v>56</v>
      </c>
      <c r="F108" s="47">
        <f>(D108-E108)/E108</f>
        <v>-0.107142857142857</v>
      </c>
    </row>
    <row r="109" spans="1:6">
      <c r="A109" s="40" t="s">
        <v>181</v>
      </c>
      <c r="B109" s="36" t="s">
        <v>180</v>
      </c>
      <c r="C109" s="44">
        <v>0</v>
      </c>
      <c r="D109" s="44">
        <v>0</v>
      </c>
      <c r="E109" s="44">
        <v>0</v>
      </c>
      <c r="F109" s="47">
        <v>0</v>
      </c>
    </row>
    <row r="110" spans="1:6">
      <c r="A110" s="40" t="s">
        <v>182</v>
      </c>
      <c r="B110" s="36" t="s">
        <v>180</v>
      </c>
      <c r="C110" s="44">
        <v>9</v>
      </c>
      <c r="D110" s="44">
        <v>50</v>
      </c>
      <c r="E110" s="44">
        <v>48</v>
      </c>
      <c r="F110" s="47">
        <f t="shared" ref="F110:F137" si="7">(D110-E110)/E110</f>
        <v>0.0416666666666667</v>
      </c>
    </row>
    <row r="111" spans="1:6">
      <c r="A111" s="40" t="s">
        <v>183</v>
      </c>
      <c r="B111" s="36" t="s">
        <v>180</v>
      </c>
      <c r="C111" s="44">
        <v>0</v>
      </c>
      <c r="D111" s="44">
        <v>0</v>
      </c>
      <c r="E111" s="44">
        <v>0</v>
      </c>
      <c r="F111" s="47">
        <v>0</v>
      </c>
    </row>
    <row r="112" spans="1:6">
      <c r="A112" s="40" t="s">
        <v>184</v>
      </c>
      <c r="B112" s="36" t="s">
        <v>180</v>
      </c>
      <c r="C112" s="44">
        <v>0</v>
      </c>
      <c r="D112" s="44">
        <v>0</v>
      </c>
      <c r="E112" s="44">
        <v>0</v>
      </c>
      <c r="F112" s="47">
        <v>0</v>
      </c>
    </row>
    <row r="113" spans="1:6">
      <c r="A113" s="40" t="s">
        <v>185</v>
      </c>
      <c r="B113" s="36" t="s">
        <v>180</v>
      </c>
      <c r="C113" s="44">
        <v>0</v>
      </c>
      <c r="D113" s="44">
        <v>0</v>
      </c>
      <c r="E113" s="44">
        <v>0</v>
      </c>
      <c r="F113" s="47">
        <v>0</v>
      </c>
    </row>
    <row r="114" spans="1:6">
      <c r="A114" s="40" t="s">
        <v>186</v>
      </c>
      <c r="B114" s="36" t="s">
        <v>180</v>
      </c>
      <c r="C114" s="44">
        <v>0</v>
      </c>
      <c r="D114" s="44">
        <v>0</v>
      </c>
      <c r="E114" s="44">
        <v>8</v>
      </c>
      <c r="F114" s="47">
        <f t="shared" si="7"/>
        <v>-1</v>
      </c>
    </row>
    <row r="115" spans="1:6">
      <c r="A115" s="40" t="s">
        <v>187</v>
      </c>
      <c r="B115" s="36" t="s">
        <v>188</v>
      </c>
      <c r="C115" s="44">
        <f>SUM(C116:C121)</f>
        <v>3114.908</v>
      </c>
      <c r="D115" s="44">
        <f>SUM(D116:D121)</f>
        <v>22001.6695</v>
      </c>
      <c r="E115" s="44">
        <f>SUM(E116:E121)</f>
        <v>12529.0012</v>
      </c>
      <c r="F115" s="47">
        <f t="shared" si="7"/>
        <v>0.756059333763972</v>
      </c>
    </row>
    <row r="116" spans="1:6">
      <c r="A116" s="40" t="s">
        <v>181</v>
      </c>
      <c r="B116" s="36" t="s">
        <v>188</v>
      </c>
      <c r="C116" s="44">
        <v>18.2986</v>
      </c>
      <c r="D116" s="44">
        <v>326.323</v>
      </c>
      <c r="E116" s="44">
        <v>313.171</v>
      </c>
      <c r="F116" s="47">
        <f t="shared" si="7"/>
        <v>0.041996225704168</v>
      </c>
    </row>
    <row r="117" spans="1:6">
      <c r="A117" s="40" t="s">
        <v>182</v>
      </c>
      <c r="B117" s="36" t="s">
        <v>188</v>
      </c>
      <c r="C117" s="44">
        <v>3040.2365</v>
      </c>
      <c r="D117" s="44">
        <v>21518.7943</v>
      </c>
      <c r="E117" s="44">
        <v>11993.3699</v>
      </c>
      <c r="F117" s="47">
        <f t="shared" si="7"/>
        <v>0.794224182145837</v>
      </c>
    </row>
    <row r="118" spans="1:6">
      <c r="A118" s="40" t="s">
        <v>183</v>
      </c>
      <c r="B118" s="36" t="s">
        <v>188</v>
      </c>
      <c r="C118" s="44">
        <v>1.2872</v>
      </c>
      <c r="D118" s="44">
        <v>1.4842</v>
      </c>
      <c r="E118" s="44">
        <v>16.2558</v>
      </c>
      <c r="F118" s="47">
        <f t="shared" si="7"/>
        <v>-0.908697203459688</v>
      </c>
    </row>
    <row r="119" spans="1:6">
      <c r="A119" s="40" t="s">
        <v>184</v>
      </c>
      <c r="B119" s="36" t="s">
        <v>188</v>
      </c>
      <c r="C119" s="44">
        <v>1.7473</v>
      </c>
      <c r="D119" s="44">
        <v>18.6278</v>
      </c>
      <c r="E119" s="44">
        <v>33.0911</v>
      </c>
      <c r="F119" s="47">
        <f t="shared" si="7"/>
        <v>-0.437075225664907</v>
      </c>
    </row>
    <row r="120" spans="1:6">
      <c r="A120" s="40" t="s">
        <v>185</v>
      </c>
      <c r="B120" s="36" t="s">
        <v>188</v>
      </c>
      <c r="C120" s="44">
        <v>18.2392</v>
      </c>
      <c r="D120" s="44">
        <v>29.0333</v>
      </c>
      <c r="E120" s="44">
        <v>30.1264</v>
      </c>
      <c r="F120" s="47">
        <f t="shared" si="7"/>
        <v>-0.036283790960752</v>
      </c>
    </row>
    <row r="121" spans="1:6">
      <c r="A121" s="40" t="s">
        <v>186</v>
      </c>
      <c r="B121" s="36" t="s">
        <v>188</v>
      </c>
      <c r="C121" s="44">
        <v>35.0992</v>
      </c>
      <c r="D121" s="44">
        <v>107.4069</v>
      </c>
      <c r="E121" s="44">
        <v>142.987</v>
      </c>
      <c r="F121" s="47">
        <f t="shared" si="7"/>
        <v>-0.248834509430927</v>
      </c>
    </row>
    <row r="122" spans="1:6">
      <c r="A122" s="40" t="s">
        <v>189</v>
      </c>
      <c r="B122" s="36" t="s">
        <v>87</v>
      </c>
      <c r="C122" s="44">
        <f>SUM(C123:C128)</f>
        <v>0.2482</v>
      </c>
      <c r="D122" s="44">
        <f>SUM(D123:D128)</f>
        <v>1.2187</v>
      </c>
      <c r="E122" s="44">
        <v>0.6833</v>
      </c>
      <c r="F122" s="47">
        <f t="shared" si="7"/>
        <v>0.783550417093517</v>
      </c>
    </row>
    <row r="123" spans="1:6">
      <c r="A123" s="40" t="s">
        <v>181</v>
      </c>
      <c r="B123" s="36" t="s">
        <v>87</v>
      </c>
      <c r="C123" s="44">
        <v>0.0039</v>
      </c>
      <c r="D123" s="44">
        <v>0.034</v>
      </c>
      <c r="E123" s="44">
        <v>0.0117</v>
      </c>
      <c r="F123" s="47">
        <f t="shared" si="7"/>
        <v>1.90598290598291</v>
      </c>
    </row>
    <row r="124" spans="1:6">
      <c r="A124" s="9" t="s">
        <v>182</v>
      </c>
      <c r="B124" s="10" t="s">
        <v>87</v>
      </c>
      <c r="C124" s="44">
        <v>0.2348</v>
      </c>
      <c r="D124" s="44">
        <v>1.1627</v>
      </c>
      <c r="E124" s="44">
        <v>0.6427</v>
      </c>
      <c r="F124" s="47">
        <f t="shared" si="7"/>
        <v>0.809086665629376</v>
      </c>
    </row>
    <row r="125" spans="1:6">
      <c r="A125" s="9" t="s">
        <v>183</v>
      </c>
      <c r="B125" s="10" t="s">
        <v>87</v>
      </c>
      <c r="C125" s="44">
        <v>0.0003</v>
      </c>
      <c r="D125" s="44">
        <v>0.0004</v>
      </c>
      <c r="E125" s="44">
        <v>0.0033</v>
      </c>
      <c r="F125" s="47">
        <f t="shared" si="7"/>
        <v>-0.878787878787879</v>
      </c>
    </row>
    <row r="126" ht="14.25" spans="1:7">
      <c r="A126" s="9" t="s">
        <v>184</v>
      </c>
      <c r="B126" s="10" t="s">
        <v>87</v>
      </c>
      <c r="C126" s="44">
        <v>0.001</v>
      </c>
      <c r="D126" s="44">
        <v>0.0043</v>
      </c>
      <c r="E126" s="44">
        <v>0.0052</v>
      </c>
      <c r="F126" s="47">
        <f t="shared" si="7"/>
        <v>-0.173076923076923</v>
      </c>
      <c r="G126" s="55"/>
    </row>
    <row r="127" spans="1:6">
      <c r="A127" s="9" t="s">
        <v>185</v>
      </c>
      <c r="B127" s="10" t="s">
        <v>87</v>
      </c>
      <c r="C127" s="44">
        <v>0.0008</v>
      </c>
      <c r="D127" s="44">
        <v>0.0026</v>
      </c>
      <c r="E127" s="44">
        <v>0.004</v>
      </c>
      <c r="F127" s="47">
        <f t="shared" si="7"/>
        <v>-0.35</v>
      </c>
    </row>
    <row r="128" spans="1:6">
      <c r="A128" s="9" t="s">
        <v>186</v>
      </c>
      <c r="B128" s="10" t="s">
        <v>87</v>
      </c>
      <c r="C128" s="44">
        <v>0.0074</v>
      </c>
      <c r="D128" s="44">
        <v>0.0147</v>
      </c>
      <c r="E128" s="44">
        <v>0.0164</v>
      </c>
      <c r="F128" s="47">
        <f t="shared" si="7"/>
        <v>-0.103658536585366</v>
      </c>
    </row>
    <row r="129" spans="1:6">
      <c r="A129" s="9" t="s">
        <v>190</v>
      </c>
      <c r="B129" s="10" t="s">
        <v>92</v>
      </c>
      <c r="C129" s="61">
        <v>552125</v>
      </c>
      <c r="D129" s="61">
        <v>1757443</v>
      </c>
      <c r="E129" s="14">
        <v>1633176</v>
      </c>
      <c r="F129" s="47">
        <f t="shared" si="7"/>
        <v>0.0760891661400853</v>
      </c>
    </row>
    <row r="130" spans="1:6">
      <c r="A130" s="9" t="s">
        <v>191</v>
      </c>
      <c r="B130" s="10" t="s">
        <v>92</v>
      </c>
      <c r="C130" s="61">
        <v>75894</v>
      </c>
      <c r="D130" s="61">
        <v>237368</v>
      </c>
      <c r="E130" s="14">
        <v>231780</v>
      </c>
      <c r="F130" s="39">
        <f t="shared" si="7"/>
        <v>0.0241090689446889</v>
      </c>
    </row>
    <row r="131" spans="1:6">
      <c r="A131" s="9" t="s">
        <v>192</v>
      </c>
      <c r="B131" s="10" t="s">
        <v>92</v>
      </c>
      <c r="C131" s="61">
        <v>262091</v>
      </c>
      <c r="D131" s="61">
        <v>726617</v>
      </c>
      <c r="E131" s="14">
        <v>484551</v>
      </c>
      <c r="F131" s="39">
        <f t="shared" si="7"/>
        <v>0.499567640970713</v>
      </c>
    </row>
    <row r="132" spans="1:6">
      <c r="A132" s="9" t="s">
        <v>193</v>
      </c>
      <c r="B132" s="10" t="s">
        <v>92</v>
      </c>
      <c r="C132" s="61">
        <f>C129-C130-C131</f>
        <v>214140</v>
      </c>
      <c r="D132" s="61">
        <v>793458</v>
      </c>
      <c r="E132" s="14">
        <v>916845</v>
      </c>
      <c r="F132" s="39">
        <f t="shared" si="7"/>
        <v>-0.134577818497129</v>
      </c>
    </row>
    <row r="133" spans="1:6">
      <c r="A133" s="9" t="s">
        <v>194</v>
      </c>
      <c r="B133" s="10" t="s">
        <v>75</v>
      </c>
      <c r="C133" s="62">
        <v>0.841833333333333</v>
      </c>
      <c r="D133" s="62">
        <v>0.821516666666667</v>
      </c>
      <c r="E133" s="62">
        <v>0.665</v>
      </c>
      <c r="F133" s="62">
        <f t="shared" si="7"/>
        <v>0.235363408521304</v>
      </c>
    </row>
    <row r="134" spans="1:6">
      <c r="A134" s="9" t="s">
        <v>195</v>
      </c>
      <c r="B134" s="10" t="s">
        <v>180</v>
      </c>
      <c r="C134" s="14">
        <v>506</v>
      </c>
      <c r="D134" s="14">
        <f>1000+C134</f>
        <v>1506</v>
      </c>
      <c r="E134" s="14">
        <v>2717</v>
      </c>
      <c r="F134" s="39">
        <f t="shared" si="7"/>
        <v>-0.445712182554288</v>
      </c>
    </row>
    <row r="135" spans="1:6">
      <c r="A135" s="9" t="s">
        <v>196</v>
      </c>
      <c r="B135" s="10" t="s">
        <v>180</v>
      </c>
      <c r="C135" s="14">
        <v>448</v>
      </c>
      <c r="D135" s="14">
        <f>682+C135</f>
        <v>1130</v>
      </c>
      <c r="E135" s="14">
        <v>1525</v>
      </c>
      <c r="F135" s="39">
        <f t="shared" si="7"/>
        <v>-0.259016393442623</v>
      </c>
    </row>
    <row r="136" spans="1:6">
      <c r="A136" s="9" t="s">
        <v>197</v>
      </c>
      <c r="B136" s="10" t="s">
        <v>180</v>
      </c>
      <c r="C136" s="14">
        <v>58</v>
      </c>
      <c r="D136" s="14">
        <f>318+C136</f>
        <v>376</v>
      </c>
      <c r="E136" s="14">
        <v>1192</v>
      </c>
      <c r="F136" s="39">
        <f t="shared" si="7"/>
        <v>-0.684563758389262</v>
      </c>
    </row>
    <row r="137" spans="1:6">
      <c r="A137" s="9" t="s">
        <v>198</v>
      </c>
      <c r="B137" s="10" t="s">
        <v>180</v>
      </c>
      <c r="C137" s="14">
        <v>1603</v>
      </c>
      <c r="D137" s="14">
        <f>3909+C137</f>
        <v>5512</v>
      </c>
      <c r="E137" s="14">
        <v>25698</v>
      </c>
      <c r="F137" s="39">
        <f t="shared" si="7"/>
        <v>-0.785508599891042</v>
      </c>
    </row>
    <row r="138" spans="1:6">
      <c r="A138" s="9" t="s">
        <v>199</v>
      </c>
      <c r="B138" s="10" t="s">
        <v>92</v>
      </c>
      <c r="C138" s="14">
        <v>37582</v>
      </c>
      <c r="D138" s="14">
        <f>86216+C138</f>
        <v>123798</v>
      </c>
      <c r="E138" s="14" t="s">
        <v>200</v>
      </c>
      <c r="F138" s="39" t="s">
        <v>200</v>
      </c>
    </row>
    <row r="139" spans="1:6">
      <c r="A139" s="9" t="s">
        <v>201</v>
      </c>
      <c r="B139" s="10" t="s">
        <v>92</v>
      </c>
      <c r="C139" s="14">
        <v>64872</v>
      </c>
      <c r="D139" s="14">
        <f>162650+C139</f>
        <v>227522</v>
      </c>
      <c r="E139" s="14" t="s">
        <v>200</v>
      </c>
      <c r="F139" s="39" t="s">
        <v>200</v>
      </c>
    </row>
    <row r="140" spans="1:6">
      <c r="A140" s="63" t="s">
        <v>202</v>
      </c>
      <c r="B140" s="63"/>
      <c r="C140" s="63"/>
      <c r="D140" s="63"/>
      <c r="E140" s="63"/>
      <c r="F140" s="63"/>
    </row>
    <row r="141" spans="1:6">
      <c r="A141" s="63" t="s">
        <v>203</v>
      </c>
      <c r="B141" s="63"/>
      <c r="C141" s="63"/>
      <c r="D141" s="63"/>
      <c r="E141" s="63"/>
      <c r="F141" s="63"/>
    </row>
    <row r="142" spans="1:6">
      <c r="A142" s="63" t="s">
        <v>204</v>
      </c>
      <c r="B142" s="63"/>
      <c r="C142" s="63"/>
      <c r="D142" s="63"/>
      <c r="E142" s="63"/>
      <c r="F142" s="63"/>
    </row>
    <row r="143" spans="1:6">
      <c r="A143" s="63" t="s">
        <v>205</v>
      </c>
      <c r="B143" s="63"/>
      <c r="C143" s="63"/>
      <c r="D143" s="63"/>
      <c r="E143" s="63"/>
      <c r="F143" s="63"/>
    </row>
    <row r="144" spans="1:6">
      <c r="A144" s="63"/>
      <c r="B144" s="63" t="s">
        <v>206</v>
      </c>
      <c r="C144" s="63"/>
      <c r="D144" s="63"/>
      <c r="E144" s="63"/>
      <c r="F144" s="63"/>
    </row>
    <row r="145" spans="1:6">
      <c r="A145" s="63" t="s">
        <v>207</v>
      </c>
      <c r="B145" s="63"/>
      <c r="C145" s="63"/>
      <c r="D145" s="63"/>
      <c r="E145" s="63"/>
      <c r="F145" s="63"/>
    </row>
    <row r="146" spans="1:6">
      <c r="A146" s="8" t="s">
        <v>208</v>
      </c>
      <c r="B146" s="63"/>
      <c r="C146" s="63"/>
      <c r="D146" s="63"/>
      <c r="E146" s="63"/>
      <c r="F146" s="63"/>
    </row>
  </sheetData>
  <mergeCells count="12">
    <mergeCell ref="A1:F1"/>
    <mergeCell ref="A2:E2"/>
    <mergeCell ref="C3:D3"/>
    <mergeCell ref="E3:F3"/>
    <mergeCell ref="A140:F140"/>
    <mergeCell ref="A141:F141"/>
    <mergeCell ref="A142:F142"/>
    <mergeCell ref="A143:F143"/>
    <mergeCell ref="A145:F145"/>
    <mergeCell ref="A146:F146"/>
    <mergeCell ref="A3:A4"/>
    <mergeCell ref="B3:B4"/>
  </mergeCells>
  <pageMargins left="0.751388888888889" right="0.751388888888889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F42" sqref="F42"/>
    </sheetView>
  </sheetViews>
  <sheetFormatPr defaultColWidth="9" defaultRowHeight="13.5"/>
  <cols>
    <col min="1" max="1" width="28" customWidth="1"/>
    <col min="3" max="6" width="22.125" customWidth="1"/>
  </cols>
  <sheetData>
    <row r="1" customFormat="1" ht="29" customHeight="1" spans="1:9">
      <c r="A1" s="2"/>
      <c r="B1" s="2"/>
      <c r="C1" s="2"/>
      <c r="D1" s="2"/>
      <c r="E1" s="2"/>
      <c r="F1" s="2"/>
      <c r="G1" s="3"/>
      <c r="H1" s="3"/>
      <c r="I1" s="3"/>
    </row>
    <row r="2" customFormat="1" ht="29" customHeight="1" spans="1:9">
      <c r="A2" s="4" t="s">
        <v>209</v>
      </c>
      <c r="B2" s="4"/>
      <c r="C2" s="4"/>
      <c r="D2" s="5"/>
      <c r="E2" s="5"/>
      <c r="F2" s="5"/>
      <c r="G2" s="5"/>
      <c r="H2" s="5"/>
      <c r="I2" s="5"/>
    </row>
    <row r="3" customFormat="1" ht="29" customHeight="1" spans="1:10">
      <c r="A3" s="6" t="s">
        <v>130</v>
      </c>
      <c r="B3" s="6" t="s">
        <v>131</v>
      </c>
      <c r="C3" s="7" t="s">
        <v>210</v>
      </c>
      <c r="D3" s="7" t="s">
        <v>211</v>
      </c>
      <c r="E3" s="7" t="s">
        <v>212</v>
      </c>
      <c r="F3" s="7" t="s">
        <v>213</v>
      </c>
      <c r="G3" s="8"/>
      <c r="H3" s="8"/>
      <c r="I3" s="8"/>
      <c r="J3" s="8"/>
    </row>
    <row r="4" customFormat="1" ht="21" customHeight="1" spans="1:10">
      <c r="A4" s="9" t="s">
        <v>214</v>
      </c>
      <c r="B4" s="10" t="s">
        <v>87</v>
      </c>
      <c r="C4" s="11">
        <v>1089.29</v>
      </c>
      <c r="D4" s="11">
        <v>1108.1</v>
      </c>
      <c r="E4" s="12">
        <v>1121.2</v>
      </c>
      <c r="F4" s="11">
        <v>1232.7</v>
      </c>
      <c r="G4" s="13"/>
      <c r="H4" s="13"/>
      <c r="I4" s="13"/>
      <c r="J4" s="27"/>
    </row>
    <row r="5" s="1" customFormat="1" ht="21" customHeight="1" spans="1:10">
      <c r="A5" s="9" t="s">
        <v>215</v>
      </c>
      <c r="B5" s="10" t="s">
        <v>87</v>
      </c>
      <c r="C5" s="14">
        <v>564.08</v>
      </c>
      <c r="D5" s="15">
        <v>610.72</v>
      </c>
      <c r="E5" s="16" t="s">
        <v>121</v>
      </c>
      <c r="F5" s="16" t="s">
        <v>121</v>
      </c>
      <c r="G5" s="17"/>
      <c r="H5" s="17"/>
      <c r="I5" s="17"/>
      <c r="J5" s="17"/>
    </row>
    <row r="6" customFormat="1" ht="21" customHeight="1" spans="1:10">
      <c r="A6" s="9" t="s">
        <v>216</v>
      </c>
      <c r="B6" s="18"/>
      <c r="C6" s="19"/>
      <c r="D6" s="19"/>
      <c r="E6" s="19"/>
      <c r="F6" s="20"/>
      <c r="G6" s="21"/>
      <c r="H6" s="21"/>
      <c r="I6" s="21"/>
      <c r="J6" s="21"/>
    </row>
    <row r="7" customFormat="1" ht="21" customHeight="1" spans="1:10">
      <c r="A7" s="12" t="s">
        <v>34</v>
      </c>
      <c r="B7" s="10" t="s">
        <v>217</v>
      </c>
      <c r="C7" s="22" t="s">
        <v>218</v>
      </c>
      <c r="D7" s="22" t="s">
        <v>218</v>
      </c>
      <c r="E7" s="22" t="s">
        <v>218</v>
      </c>
      <c r="F7" s="22" t="s">
        <v>219</v>
      </c>
      <c r="G7" s="21"/>
      <c r="H7" s="21"/>
      <c r="I7" s="21"/>
      <c r="J7" s="21"/>
    </row>
    <row r="8" customFormat="1" ht="21" customHeight="1" spans="1:10">
      <c r="A8" s="12" t="s">
        <v>35</v>
      </c>
      <c r="B8" s="10" t="s">
        <v>217</v>
      </c>
      <c r="C8" s="22" t="s">
        <v>220</v>
      </c>
      <c r="D8" s="22" t="s">
        <v>220</v>
      </c>
      <c r="E8" s="22" t="s">
        <v>220</v>
      </c>
      <c r="F8" s="22" t="s">
        <v>219</v>
      </c>
      <c r="G8" s="21"/>
      <c r="H8" s="21"/>
      <c r="I8" s="21"/>
      <c r="J8" s="21"/>
    </row>
    <row r="9" customFormat="1" ht="21" customHeight="1" spans="1:10">
      <c r="A9" s="9" t="s">
        <v>221</v>
      </c>
      <c r="B9" s="10" t="s">
        <v>217</v>
      </c>
      <c r="C9" s="11">
        <v>79684</v>
      </c>
      <c r="D9" s="23">
        <v>88327</v>
      </c>
      <c r="E9" s="23">
        <v>98043</v>
      </c>
      <c r="F9" s="23" t="s">
        <v>121</v>
      </c>
      <c r="G9" s="21"/>
      <c r="H9" s="21"/>
      <c r="I9" s="21"/>
      <c r="J9" s="21"/>
    </row>
    <row r="10" ht="21" customHeight="1" spans="1:6">
      <c r="A10" s="9" t="s">
        <v>222</v>
      </c>
      <c r="B10" s="10" t="s">
        <v>217</v>
      </c>
      <c r="C10" s="11">
        <v>67992</v>
      </c>
      <c r="D10" s="23">
        <v>73671</v>
      </c>
      <c r="E10" s="23">
        <v>80763</v>
      </c>
      <c r="F10" s="23" t="s">
        <v>121</v>
      </c>
    </row>
    <row r="11" ht="21" customHeight="1" spans="1:6">
      <c r="A11" s="9" t="s">
        <v>223</v>
      </c>
      <c r="B11" s="10" t="s">
        <v>92</v>
      </c>
      <c r="C11" s="11">
        <v>3320</v>
      </c>
      <c r="D11" s="23">
        <v>3429</v>
      </c>
      <c r="E11" s="23">
        <v>3440</v>
      </c>
      <c r="F11" s="23">
        <v>3121</v>
      </c>
    </row>
    <row r="12" ht="21" customHeight="1" spans="1:6">
      <c r="A12" s="9" t="s">
        <v>224</v>
      </c>
      <c r="B12" s="10" t="s">
        <v>92</v>
      </c>
      <c r="C12" s="11">
        <v>720</v>
      </c>
      <c r="D12" s="23">
        <v>882</v>
      </c>
      <c r="E12" s="23">
        <v>1098</v>
      </c>
      <c r="F12" s="23">
        <v>1410</v>
      </c>
    </row>
    <row r="13" customFormat="1" ht="21" customHeight="1" spans="1:6">
      <c r="A13" s="9" t="s">
        <v>225</v>
      </c>
      <c r="B13" s="10" t="s">
        <v>92</v>
      </c>
      <c r="C13" s="11">
        <v>14</v>
      </c>
      <c r="D13" s="23">
        <v>16</v>
      </c>
      <c r="E13" s="24">
        <v>18</v>
      </c>
      <c r="F13" s="23" t="s">
        <v>121</v>
      </c>
    </row>
    <row r="14" customFormat="1" ht="21" customHeight="1" spans="1:6">
      <c r="A14" s="9" t="s">
        <v>226</v>
      </c>
      <c r="B14" s="10" t="s">
        <v>79</v>
      </c>
      <c r="C14" s="11">
        <v>11103</v>
      </c>
      <c r="D14" s="23">
        <v>10403</v>
      </c>
      <c r="E14" s="24">
        <v>12450</v>
      </c>
      <c r="F14" s="23" t="s">
        <v>121</v>
      </c>
    </row>
    <row r="15" ht="21" customHeight="1" spans="1:6">
      <c r="A15" s="9" t="s">
        <v>227</v>
      </c>
      <c r="B15" s="10" t="s">
        <v>228</v>
      </c>
      <c r="C15" s="11">
        <v>45.59</v>
      </c>
      <c r="D15" s="25">
        <v>81.48</v>
      </c>
      <c r="E15" s="24">
        <v>81.03</v>
      </c>
      <c r="F15" s="23" t="s">
        <v>121</v>
      </c>
    </row>
    <row r="16" ht="21" customHeight="1" spans="1:6">
      <c r="A16" s="12" t="s">
        <v>229</v>
      </c>
      <c r="B16" s="10" t="s">
        <v>228</v>
      </c>
      <c r="C16" s="11">
        <v>38.32</v>
      </c>
      <c r="D16" s="25">
        <v>66.2</v>
      </c>
      <c r="E16" s="24">
        <v>66.08</v>
      </c>
      <c r="F16" s="23" t="s">
        <v>121</v>
      </c>
    </row>
    <row r="17" ht="21" customHeight="1" spans="1:6">
      <c r="A17" s="12" t="s">
        <v>230</v>
      </c>
      <c r="B17" s="10" t="s">
        <v>228</v>
      </c>
      <c r="C17" s="11">
        <v>7.27</v>
      </c>
      <c r="D17" s="25">
        <v>15.28</v>
      </c>
      <c r="E17" s="24">
        <v>14.95</v>
      </c>
      <c r="F17" s="23" t="s">
        <v>121</v>
      </c>
    </row>
    <row r="18" ht="21" customHeight="1" spans="1:6">
      <c r="A18" s="9" t="s">
        <v>231</v>
      </c>
      <c r="B18" s="10" t="s">
        <v>228</v>
      </c>
      <c r="C18" s="11">
        <v>1.04</v>
      </c>
      <c r="D18" s="26">
        <v>0.62</v>
      </c>
      <c r="E18" s="26">
        <v>0.79</v>
      </c>
      <c r="F18" s="23" t="s">
        <v>121</v>
      </c>
    </row>
    <row r="19" ht="21" customHeight="1" spans="1:6">
      <c r="A19" s="12" t="s">
        <v>229</v>
      </c>
      <c r="B19" s="10" t="s">
        <v>228</v>
      </c>
      <c r="C19" s="11">
        <v>0.99</v>
      </c>
      <c r="D19" s="26">
        <v>0.56</v>
      </c>
      <c r="E19" s="26">
        <v>0.69</v>
      </c>
      <c r="F19" s="23" t="s">
        <v>121</v>
      </c>
    </row>
    <row r="20" ht="21" customHeight="1" spans="1:6">
      <c r="A20" s="12" t="s">
        <v>230</v>
      </c>
      <c r="B20" s="10" t="s">
        <v>228</v>
      </c>
      <c r="C20" s="11">
        <v>0.05</v>
      </c>
      <c r="D20" s="26">
        <v>0.06</v>
      </c>
      <c r="E20" s="26">
        <v>0.1</v>
      </c>
      <c r="F20" s="23" t="s">
        <v>121</v>
      </c>
    </row>
  </sheetData>
  <mergeCells count="3">
    <mergeCell ref="A1:F1"/>
    <mergeCell ref="A2:C2"/>
    <mergeCell ref="B6:F6"/>
  </mergeCells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城镇新增就业人数</vt:lpstr>
      <vt:lpstr>社保参保登记情况表</vt:lpstr>
      <vt:lpstr>社保领取待遇情况表</vt:lpstr>
      <vt:lpstr>社保基金</vt:lpstr>
      <vt:lpstr>省市级绩效目标一</vt:lpstr>
      <vt:lpstr>省市绩效目标二</vt:lpstr>
      <vt:lpstr>省市绩效目标三</vt:lpstr>
      <vt:lpstr>三、1、日常工作指标</vt:lpstr>
      <vt:lpstr>四、常用数据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2006-09-20T08:00:00Z</dcterms:created>
  <dcterms:modified xsi:type="dcterms:W3CDTF">2021-12-22T06:56:26Z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E505CD41DA1644B99D188FF89DB51BF2</vt:lpwstr>
  </property>
</Properties>
</file>